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814" documentId="13_ncr:1_{F6CB121F-512D-4AA6-A0C1-0FB36C537598}" xr6:coauthVersionLast="47" xr6:coauthVersionMax="47" xr10:uidLastSave="{8C28688C-0210-417A-A535-01EA575D2517}"/>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2" l="1"/>
  <c r="B6" i="6"/>
  <c r="B7" i="6"/>
  <c r="B8" i="6"/>
  <c r="B9" i="6"/>
  <c r="B10" i="6"/>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3" i="1"/>
  <c r="J5"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5" i="2"/>
  <c r="G5" i="2"/>
  <c r="I5" i="2"/>
  <c r="J5" i="2"/>
  <c r="L5" i="2"/>
  <c r="B6" i="2"/>
  <c r="G6" i="2"/>
  <c r="I6" i="2"/>
  <c r="J6" i="2"/>
  <c r="L6" i="2"/>
  <c r="B7" i="2"/>
  <c r="G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I2" i="6"/>
  <c r="I5" i="6"/>
  <c r="L2" i="6"/>
  <c r="L5" i="6"/>
  <c r="L4" i="6"/>
  <c r="J5" i="6"/>
  <c r="J2" i="6"/>
  <c r="J4" i="6"/>
  <c r="I4" i="6"/>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L4" i="5"/>
  <c r="L5" i="5"/>
  <c r="L6" i="5"/>
  <c r="L7" i="5"/>
  <c r="L8" i="5"/>
  <c r="L9" i="5"/>
  <c r="J4" i="5"/>
  <c r="J5" i="5"/>
  <c r="J6" i="5"/>
  <c r="J7" i="5"/>
  <c r="J8" i="5"/>
  <c r="J9" i="5"/>
  <c r="I4" i="5"/>
  <c r="I5" i="5"/>
  <c r="I6" i="5"/>
  <c r="I7" i="5"/>
  <c r="I8" i="5"/>
  <c r="I9" i="5"/>
  <c r="B4" i="5"/>
  <c r="B5" i="5"/>
  <c r="B6" i="5"/>
  <c r="B7" i="5"/>
  <c r="B8" i="5"/>
  <c r="B9" i="5"/>
  <c r="B3" i="5"/>
  <c r="I3" i="5"/>
  <c r="J3" i="5"/>
  <c r="L3" i="5"/>
  <c r="B3" i="2"/>
  <c r="G3" i="2"/>
  <c r="I3" i="2"/>
  <c r="J3" i="2"/>
  <c r="L3" i="2"/>
  <c r="B4" i="2"/>
  <c r="G4" i="2"/>
  <c r="I4" i="2"/>
  <c r="J4" i="2"/>
  <c r="L4" i="2"/>
  <c r="B2" i="1"/>
  <c r="L2" i="5"/>
  <c r="B2" i="4"/>
  <c r="I2" i="4"/>
  <c r="J2" i="4"/>
  <c r="L2" i="4"/>
  <c r="B3" i="6"/>
  <c r="I3" i="6"/>
  <c r="J3" i="6"/>
  <c r="L3" i="6"/>
  <c r="I6" i="6"/>
  <c r="J6" i="6"/>
  <c r="L6" i="6"/>
  <c r="I7" i="6"/>
  <c r="J7" i="6"/>
  <c r="L7" i="6"/>
  <c r="I8" i="6"/>
  <c r="J8" i="6"/>
  <c r="L8" i="6"/>
  <c r="I9" i="6"/>
  <c r="J9" i="6"/>
  <c r="L9"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alcChain>
</file>

<file path=xl/sharedStrings.xml><?xml version="1.0" encoding="utf-8"?>
<sst xmlns="http://schemas.openxmlformats.org/spreadsheetml/2006/main" count="178593" uniqueCount="39081">
  <si>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</si>
  <si>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</si>
  <si>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</si>
  <si>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</si>
  <si>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</si>
  <si>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</si>
  <si>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</si>
  <si>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</si>
  <si>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</si>
  <si>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</si>
  <si>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</si>
  <si>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</si>
  <si>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</si>
  <si>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</si>
  <si>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</si>
  <si>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</si>
  <si>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</si>
  <si>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</si>
  <si>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</si>
  <si>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</si>
  <si>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</si>
  <si>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</si>
  <si>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</si>
  <si>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</si>
  <si>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</si>
  <si>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</si>
  <si>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</si>
  <si>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</si>
  <si>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</si>
  <si>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</si>
  <si>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</si>
  <si>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</si>
  <si>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</si>
  <si>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</si>
  <si>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</si>
  <si>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</si>
  <si>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</si>
  <si>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</si>
  <si>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</si>
  <si>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</si>
  <si>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</si>
  <si>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</si>
  <si>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</si>
  <si>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</si>
  <si>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</si>
  <si>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</si>
  <si>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</si>
  <si>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</si>
  <si>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</si>
  <si>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</si>
  <si>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</si>
  <si>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</si>
  <si>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</si>
  <si>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</si>
  <si>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</si>
  <si>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</si>
  <si>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</si>
  <si>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</si>
  <si>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</si>
  <si>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</si>
  <si>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</si>
  <si>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</si>
  <si>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</si>
  <si>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</si>
  <si>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</si>
  <si>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</si>
  <si>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</si>
  <si>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</si>
  <si>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</si>
  <si>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</si>
  <si>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</si>
  <si>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</si>
  <si>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</si>
  <si>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</si>
  <si>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</si>
  <si>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</si>
  <si>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</si>
  <si>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</si>
  <si>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</si>
  <si>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</si>
  <si>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</si>
  <si>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</si>
  <si>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</si>
  <si>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</si>
  <si>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</si>
  <si>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</si>
  <si>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</si>
  <si>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</si>
  <si>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</si>
  <si>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</si>
  <si>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</si>
  <si>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</si>
  <si>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</si>
  <si>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</si>
  <si>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</si>
  <si>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</si>
  <si>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</si>
  <si>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</si>
  <si>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</si>
  <si>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</si>
  <si>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</si>
  <si>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</si>
  <si>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</si>
  <si>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</si>
  <si>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</si>
  <si>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</si>
  <si>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</si>
  <si>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</si>
  <si>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</si>
  <si>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</si>
  <si>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</si>
  <si>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</si>
  <si>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</si>
  <si>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</si>
  <si>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</si>
  <si>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</si>
  <si>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</si>
  <si>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</si>
  <si>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</si>
  <si>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</si>
  <si>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</si>
  <si>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</si>
  <si>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</si>
  <si>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</si>
  <si>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</si>
  <si>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</si>
  <si>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</si>
  <si>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</si>
  <si>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</si>
  <si>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</si>
  <si>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</si>
  <si>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</si>
  <si>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</si>
  <si>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</si>
  <si>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</si>
  <si>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</si>
  <si>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</si>
  <si>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</si>
  <si>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</si>
  <si>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</si>
  <si>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</si>
  <si>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</si>
  <si>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</si>
  <si>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</si>
  <si>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</si>
  <si>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</si>
  <si>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</si>
  <si>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</si>
  <si>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</si>
  <si>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</si>
  <si>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</si>
  <si>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</si>
  <si>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</si>
  <si>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</si>
  <si>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</si>
  <si>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</si>
  <si>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</si>
  <si>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</si>
  <si>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</si>
  <si>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</si>
  <si>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</si>
  <si>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</si>
  <si>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</si>
  <si>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</si>
  <si>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</si>
  <si>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</si>
  <si>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</si>
  <si>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</si>
  <si>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</si>
  <si>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</si>
  <si>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</si>
  <si>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</si>
  <si>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</si>
  <si>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</si>
  <si>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</si>
  <si>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</si>
  <si>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</si>
  <si>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</si>
  <si>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</si>
  <si>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</si>
  <si>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</si>
  <si>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</si>
  <si>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</si>
  <si>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</si>
  <si>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</si>
  <si>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</si>
  <si>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</si>
  <si>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</si>
  <si>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</si>
  <si>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</si>
  <si>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</si>
  <si>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</si>
  <si>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</si>
  <si>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</si>
  <si>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</si>
  <si>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</si>
  <si>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</si>
  <si>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</si>
  <si>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</si>
  <si>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</si>
  <si>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</si>
  <si>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</si>
  <si>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</si>
  <si>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</si>
  <si>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</si>
  <si>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</si>
  <si>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</si>
  <si>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</si>
  <si>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</si>
  <si>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</si>
  <si>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</si>
  <si>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</si>
  <si>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</si>
  <si>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</si>
  <si>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</si>
  <si>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</si>
  <si>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</si>
  <si>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</si>
  <si>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</si>
  <si>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</si>
  <si>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</si>
  <si>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</si>
  <si>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</si>
  <si>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</si>
  <si>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</si>
  <si>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</si>
  <si>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</si>
  <si>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</si>
  <si>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</si>
  <si>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</si>
  <si>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</si>
  <si>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</si>
  <si>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</si>
  <si>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</si>
  <si>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</si>
  <si>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</si>
  <si>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</si>
  <si>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</si>
  <si>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</si>
  <si>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</si>
  <si>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</si>
  <si>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</si>
  <si>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</si>
  <si>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</si>
  <si>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</si>
  <si>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</si>
  <si>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</si>
  <si>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</si>
  <si>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</si>
  <si>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</si>
  <si>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</si>
  <si>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</si>
  <si>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</si>
  <si>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</si>
  <si>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</si>
  <si>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</si>
  <si>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</si>
  <si>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</si>
  <si>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</si>
  <si>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</si>
  <si>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</si>
  <si>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</si>
  <si>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</si>
  <si>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</si>
  <si>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</si>
  <si>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</si>
  <si>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</si>
  <si>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</si>
  <si>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</si>
  <si>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</si>
  <si>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</si>
  <si>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</si>
  <si>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</si>
  <si>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</si>
  <si>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</si>
  <si>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</si>
  <si>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</si>
  <si>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</si>
  <si>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</si>
  <si>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</si>
  <si>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</si>
  <si>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</si>
  <si>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</si>
  <si>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</si>
  <si>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</si>
  <si>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</si>
  <si>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</si>
  <si>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</si>
  <si>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</si>
  <si>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</si>
  <si>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</si>
  <si>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</si>
  <si>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</si>
  <si>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</si>
  <si>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</si>
  <si>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</si>
  <si>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</si>
  <si>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</si>
  <si>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</si>
  <si>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</si>
  <si>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</si>
  <si>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</si>
  <si>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</si>
  <si>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</si>
  <si>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</si>
  <si>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</si>
  <si>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</si>
  <si>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</si>
  <si>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</si>
  <si>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</si>
  <si>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</si>
  <si>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</si>
  <si>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</si>
  <si>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</si>
  <si>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</si>
  <si>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</si>
  <si>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</si>
  <si>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</si>
  <si>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</si>
  <si>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</si>
  <si>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</si>
  <si>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</si>
  <si>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</si>
  <si>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</si>
  <si>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</si>
  <si>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</si>
  <si>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</si>
  <si>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</si>
  <si>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</si>
  <si>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</si>
  <si>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</si>
  <si>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</si>
  <si>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</si>
  <si>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</si>
  <si>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</si>
  <si>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</si>
  <si>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</si>
  <si>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</si>
  <si>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</si>
  <si>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</si>
  <si>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</si>
  <si>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</si>
  <si>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</si>
  <si>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</si>
  <si>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</si>
  <si>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</si>
  <si>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</si>
  <si>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</si>
  <si>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</si>
  <si>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</si>
  <si>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</si>
  <si>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</si>
  <si>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</si>
  <si>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</si>
  <si>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</si>
  <si>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</si>
  <si>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</si>
  <si>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</si>
  <si>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</si>
  <si>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</si>
  <si>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</si>
  <si>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</si>
  <si>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</si>
  <si>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</si>
  <si>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</si>
  <si>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</si>
  <si>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</si>
  <si>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</si>
  <si>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</si>
  <si>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</si>
  <si>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</si>
  <si>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</si>
  <si>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</si>
  <si>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</si>
  <si>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</si>
  <si>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</si>
  <si>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</si>
  <si>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</si>
  <si>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</si>
  <si>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</si>
  <si>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</si>
  <si>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</si>
  <si>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</si>
  <si>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</si>
  <si>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</si>
  <si>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</si>
  <si>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</si>
  <si>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</si>
  <si>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</si>
  <si>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</si>
  <si>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</si>
  <si>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</si>
  <si>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</si>
  <si>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</si>
  <si>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</si>
  <si>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</si>
  <si>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</si>
  <si>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</si>
  <si>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</si>
  <si>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</si>
  <si>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</si>
  <si>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</si>
  <si>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</si>
  <si>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</si>
  <si>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</si>
  <si>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</si>
  <si>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</si>
  <si>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</si>
  <si>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</si>
  <si>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</si>
  <si>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</si>
  <si>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</si>
  <si>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</si>
  <si>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</si>
  <si>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</si>
  <si>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</si>
  <si>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</si>
  <si>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</si>
  <si>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</si>
  <si>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</si>
  <si>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</si>
  <si>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</si>
  <si>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</si>
  <si>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</si>
  <si>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</si>
  <si>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</si>
  <si>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</si>
  <si>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</si>
  <si>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</si>
  <si>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</si>
  <si>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</si>
  <si>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</si>
  <si>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</si>
  <si>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</si>
  <si>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</si>
  <si>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</si>
  <si>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</si>
  <si>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</si>
  <si>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</si>
  <si>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</si>
  <si>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</si>
  <si>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</si>
  <si>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</si>
  <si>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</si>
  <si>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</si>
  <si>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</si>
  <si>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</si>
  <si>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</si>
  <si>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</si>
  <si>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</si>
  <si>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</si>
  <si>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</si>
  <si>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</si>
  <si>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</si>
  <si>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</si>
  <si>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</si>
  <si>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</si>
  <si>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</si>
  <si>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</si>
  <si>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</si>
  <si>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</si>
  <si>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</si>
  <si>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</si>
  <si>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</si>
  <si>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</si>
  <si>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</si>
  <si>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</si>
  <si>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</si>
  <si>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</si>
  <si>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</si>
  <si>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</si>
  <si>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</si>
  <si>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</si>
  <si>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</si>
  <si>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</si>
  <si>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</si>
  <si>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</si>
  <si>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</si>
  <si>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</si>
  <si>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</si>
  <si>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</si>
  <si>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</si>
  <si>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</si>
  <si>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</si>
  <si>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</si>
  <si>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</si>
  <si>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</si>
  <si>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</si>
  <si>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</si>
  <si>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</si>
  <si>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</si>
  <si>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</si>
  <si>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</si>
  <si>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</si>
  <si>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</si>
  <si>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</si>
  <si>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</si>
  <si>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</si>
  <si>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</si>
  <si>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</si>
  <si>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</si>
  <si>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</si>
  <si>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</si>
  <si>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</si>
  <si>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</si>
  <si>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</si>
  <si>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</si>
  <si>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</si>
  <si>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</si>
  <si>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</si>
  <si>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</si>
  <si>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</si>
  <si>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</si>
  <si>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</si>
  <si>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</si>
  <si>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</si>
  <si>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</si>
  <si>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</si>
  <si>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</si>
  <si>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</si>
  <si>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</si>
  <si>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</si>
  <si>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</si>
  <si>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</si>
  <si>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</si>
  <si>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</si>
  <si>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</si>
  <si>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</si>
  <si>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</si>
  <si>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</si>
  <si>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</si>
  <si>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</si>
  <si>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</si>
  <si>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</si>
  <si>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</si>
  <si>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</si>
  <si>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</si>
  <si>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</si>
  <si>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</si>
  <si>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</si>
  <si>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</si>
  <si>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</si>
  <si>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</si>
  <si>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</si>
  <si>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</si>
  <si>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</si>
  <si>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</si>
  <si>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</si>
  <si>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</si>
  <si>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</si>
  <si>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</si>
  <si>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</si>
  <si>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</si>
  <si>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</si>
  <si>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</si>
  <si>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</si>
  <si>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</si>
  <si>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</si>
  <si>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</si>
  <si>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</si>
  <si>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</si>
  <si>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</si>
  <si>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</si>
  <si>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</si>
  <si>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</si>
  <si>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</si>
  <si>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</si>
  <si>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</si>
  <si>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</si>
  <si>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</si>
  <si>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</si>
  <si>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</si>
  <si>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</si>
  <si>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</si>
  <si>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</si>
  <si>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</si>
  <si>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</si>
  <si>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</si>
  <si>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</si>
  <si>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</si>
  <si>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</si>
  <si>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</si>
  <si>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</si>
  <si>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</si>
  <si>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</si>
  <si>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</si>
  <si>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</si>
  <si>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</si>
  <si>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</si>
  <si>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</si>
  <si>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</si>
  <si>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</si>
  <si>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</si>
  <si>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</si>
  <si>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</si>
  <si>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</si>
  <si>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</si>
  <si>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</si>
  <si>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</si>
  <si>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</si>
  <si>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</si>
  <si>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</si>
  <si>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</si>
  <si>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</si>
  <si>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</si>
  <si>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</si>
  <si>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</si>
  <si>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</si>
  <si>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</si>
  <si>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</si>
  <si>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</si>
  <si>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</si>
  <si>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</si>
  <si>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</si>
  <si>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</si>
  <si>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</si>
  <si>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</si>
  <si>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</si>
  <si>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</si>
  <si>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</si>
  <si>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</si>
  <si>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</si>
  <si>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</si>
  <si>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</si>
  <si>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</si>
  <si>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</si>
  <si>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</si>
  <si>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</si>
  <si>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</si>
  <si>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</si>
  <si>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</si>
  <si>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</si>
  <si>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</si>
  <si>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</si>
  <si>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</si>
  <si>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</si>
  <si>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</si>
  <si>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</si>
  <si>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</si>
  <si>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</si>
  <si>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</si>
  <si>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</si>
  <si>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</si>
  <si>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</si>
  <si>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</si>
  <si>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</si>
  <si>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</si>
  <si>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</si>
  <si>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</si>
  <si>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</si>
  <si>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</si>
  <si>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</si>
  <si>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</si>
  <si>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</si>
  <si>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</si>
  <si>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</si>
  <si>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</si>
  <si>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</si>
  <si>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</si>
  <si>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</si>
  <si>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</si>
  <si>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</si>
  <si>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</si>
  <si>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</si>
  <si>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</si>
  <si>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</si>
  <si>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</si>
  <si>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</si>
  <si>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</si>
  <si>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</si>
  <si>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</si>
  <si>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</si>
  <si>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</si>
  <si>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</si>
  <si>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</si>
  <si>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</si>
  <si>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</si>
  <si>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</si>
  <si>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</si>
  <si>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</si>
  <si>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</si>
  <si>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</si>
  <si>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</si>
  <si>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</si>
  <si>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</si>
  <si>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</si>
  <si>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</si>
  <si>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</si>
  <si>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</si>
  <si>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</si>
  <si>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</si>
  <si>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</si>
  <si>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</si>
  <si>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</si>
  <si>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</si>
  <si>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</si>
  <si>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</si>
  <si>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</si>
  <si>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</si>
  <si>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</si>
  <si>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</si>
  <si>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</si>
  <si>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</si>
  <si>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</si>
  <si>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</si>
  <si>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</si>
  <si>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</si>
  <si>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</si>
  <si>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</si>
  <si>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</si>
  <si>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</si>
  <si>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</si>
  <si>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</si>
  <si>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</si>
  <si>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</si>
  <si>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</si>
  <si>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</si>
  <si>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</si>
  <si>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</si>
  <si>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</si>
  <si>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</si>
  <si>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</si>
  <si>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</si>
  <si>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</si>
  <si>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</si>
  <si>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</si>
  <si>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</si>
  <si>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</si>
  <si>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</si>
  <si>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</si>
  <si>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</si>
  <si>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</si>
  <si>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</si>
  <si>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</si>
  <si>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</si>
  <si>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</si>
  <si>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</si>
  <si>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</si>
  <si>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</si>
  <si>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</si>
  <si>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</si>
  <si>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</si>
  <si>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</si>
  <si>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</si>
  <si>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</si>
  <si>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</si>
  <si>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</si>
  <si>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</si>
  <si>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</si>
  <si>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</si>
  <si>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</si>
  <si>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</si>
  <si>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</si>
  <si>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</si>
  <si>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</si>
  <si>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</si>
  <si>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</si>
  <si>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</si>
  <si>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</si>
  <si>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</si>
  <si>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</si>
  <si>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</si>
  <si>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</si>
  <si>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</si>
  <si>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</si>
  <si>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</si>
  <si>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</si>
  <si>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</si>
  <si>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</si>
  <si>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</si>
  <si>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</si>
  <si>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</si>
  <si>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</si>
  <si>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</si>
  <si>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</si>
  <si>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</si>
  <si>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</si>
  <si>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</si>
  <si>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</si>
  <si>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</si>
  <si>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</si>
  <si>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</si>
  <si>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</si>
  <si>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</si>
  <si>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</si>
  <si>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</si>
  <si>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</si>
  <si>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</si>
  <si>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</si>
  <si>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</si>
  <si>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</si>
  <si>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</si>
  <si>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</si>
  <si>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</si>
  <si>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</si>
  <si>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</si>
  <si>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</si>
  <si>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</si>
  <si>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</si>
  <si>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</si>
  <si>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</si>
  <si>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</si>
  <si>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</si>
  <si>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</si>
  <si>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</si>
  <si>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</si>
  <si>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</si>
  <si>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</si>
  <si>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</si>
  <si>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</si>
  <si>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</si>
  <si>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</si>
  <si>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</si>
  <si>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</si>
  <si>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</si>
  <si>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</si>
  <si>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</si>
  <si>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</si>
  <si>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</si>
  <si>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</si>
  <si>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</si>
  <si>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</si>
  <si>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</si>
  <si>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</si>
  <si>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</si>
  <si>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</si>
  <si>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</si>
  <si>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</si>
  <si>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</si>
  <si>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</si>
  <si>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</si>
  <si>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</si>
  <si>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</si>
  <si>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</si>
  <si>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</si>
  <si>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</si>
  <si>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</si>
  <si>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</si>
  <si>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</si>
  <si>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</si>
  <si>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</si>
  <si>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</si>
  <si>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</si>
  <si>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</si>
  <si>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</si>
  <si>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</si>
  <si>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</si>
  <si>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</si>
  <si>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</si>
  <si>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</si>
  <si>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</si>
  <si>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</si>
  <si>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</si>
  <si>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</si>
  <si>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</si>
  <si>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</si>
  <si>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</si>
  <si>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</si>
  <si>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</si>
  <si>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</si>
  <si>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</si>
  <si>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</si>
  <si>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</si>
  <si>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</si>
  <si>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</si>
  <si>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</si>
  <si>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</si>
  <si>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</si>
  <si>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</si>
  <si>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</si>
  <si>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</si>
  <si>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</si>
  <si>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</si>
  <si>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</si>
  <si>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</si>
  <si>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</si>
  <si>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</si>
  <si>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</si>
  <si>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</si>
  <si>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</si>
  <si>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</si>
  <si>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</si>
  <si>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</si>
  <si>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</si>
  <si>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</si>
  <si>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</si>
  <si>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</si>
  <si>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</si>
  <si>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</si>
  <si>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</si>
  <si>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</si>
  <si>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</si>
  <si>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</si>
  <si>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</si>
  <si>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</si>
  <si>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</si>
  <si>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</si>
  <si>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</si>
  <si>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</si>
  <si>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</si>
  <si>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</si>
  <si>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</si>
  <si>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</si>
  <si>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</si>
  <si>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</si>
  <si>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</si>
  <si>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</si>
  <si>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</si>
  <si>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</si>
  <si>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</si>
  <si>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</si>
  <si>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</si>
  <si>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</si>
  <si>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</si>
  <si>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</si>
  <si>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</si>
  <si>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</si>
  <si>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</si>
  <si>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</si>
  <si>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</si>
  <si>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</si>
  <si>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</si>
  <si>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</si>
  <si>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</si>
  <si>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</si>
  <si>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</si>
  <si>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</si>
  <si>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</si>
  <si>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</si>
  <si>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</si>
  <si>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</si>
  <si>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</si>
  <si>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</si>
  <si>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</si>
  <si>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</si>
  <si>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</si>
  <si>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</si>
  <si>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</si>
  <si>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</si>
  <si>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</si>
  <si>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</si>
  <si>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</si>
  <si>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</si>
  <si>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</si>
  <si>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</si>
  <si>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</si>
  <si>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</si>
  <si>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</si>
  <si>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</si>
  <si>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</si>
  <si>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</si>
  <si>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</si>
  <si>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</si>
  <si>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</si>
  <si>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</si>
  <si>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</si>
  <si>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</si>
  <si>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</si>
  <si>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</si>
  <si>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</si>
  <si>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</si>
  <si>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</si>
  <si>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</si>
  <si>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</si>
  <si>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</si>
  <si>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</si>
  <si>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</si>
  <si>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</si>
  <si>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</si>
  <si>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</si>
  <si>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</si>
  <si>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</si>
  <si>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</si>
  <si>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</si>
  <si>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</si>
  <si>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</si>
  <si>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</si>
  <si>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</si>
  <si>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</si>
  <si>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</si>
  <si>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</si>
  <si>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</si>
  <si>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</si>
  <si>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</si>
  <si>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</si>
  <si>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</si>
  <si>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</si>
  <si>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</si>
  <si>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</si>
  <si>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</si>
  <si>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</si>
  <si>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</si>
  <si>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</si>
  <si>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</si>
  <si>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</si>
  <si>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</si>
  <si>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</si>
  <si>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</si>
  <si>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</si>
  <si>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</si>
  <si>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</si>
  <si>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</si>
  <si>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</si>
  <si>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</si>
  <si>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</si>
  <si>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</si>
  <si>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</si>
  <si>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</si>
  <si>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</si>
  <si>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</si>
  <si>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</si>
  <si>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</si>
  <si>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</si>
  <si>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</si>
  <si>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</si>
  <si>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</si>
  <si>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</si>
  <si>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</si>
  <si>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</si>
  <si>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</si>
  <si>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</si>
  <si>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</si>
  <si>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</si>
  <si>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</si>
  <si>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</si>
  <si>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</si>
  <si>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</si>
  <si>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</si>
  <si>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</si>
  <si>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</si>
  <si>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</si>
  <si>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</si>
  <si>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</si>
  <si>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</si>
  <si>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</si>
  <si>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</si>
  <si>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</si>
  <si>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</si>
  <si>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</si>
  <si>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</si>
  <si>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</si>
  <si>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</si>
  <si>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</si>
  <si>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</si>
  <si>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</si>
  <si>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</si>
  <si>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</si>
  <si>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</si>
  <si>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</si>
  <si>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</si>
  <si>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</si>
  <si>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</si>
  <si>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</si>
  <si>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</si>
  <si>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</si>
  <si>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</si>
  <si>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</si>
  <si>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</si>
  <si>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</si>
  <si>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</si>
  <si>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</si>
  <si>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</si>
  <si>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</si>
  <si>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</si>
  <si>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</si>
  <si>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</si>
  <si>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</si>
  <si>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</si>
  <si>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</si>
  <si>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</si>
  <si>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</si>
  <si>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</si>
  <si>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</si>
  <si>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</si>
  <si>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</si>
  <si>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</si>
  <si>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</si>
  <si>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</si>
  <si>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</si>
  <si>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</si>
  <si>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</si>
  <si>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</si>
  <si>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</si>
  <si>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</si>
  <si>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</si>
  <si>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</si>
  <si>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</si>
  <si>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</si>
  <si>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</si>
  <si>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</si>
  <si>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</si>
  <si>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</si>
  <si>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</si>
  <si>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</si>
  <si>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</si>
  <si>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</si>
  <si>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</si>
  <si>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</si>
  <si>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</si>
  <si>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</si>
  <si>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</si>
  <si>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</si>
  <si>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</si>
  <si>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</si>
  <si>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</si>
  <si>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</si>
  <si>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</si>
  <si>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</si>
  <si>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</si>
  <si>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</si>
  <si>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</si>
  <si>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</si>
  <si>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</si>
  <si>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</si>
  <si>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</si>
  <si>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</si>
  <si>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</si>
  <si>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</si>
  <si>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</si>
  <si>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</si>
  <si>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</si>
  <si>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</si>
  <si>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</si>
  <si>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</si>
  <si>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</si>
  <si>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</si>
  <si>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</si>
  <si>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</si>
  <si>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</si>
  <si>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</si>
  <si>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</si>
  <si>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</si>
  <si>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</si>
  <si>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</si>
  <si>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</si>
  <si>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</si>
  <si>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</si>
  <si>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</si>
  <si>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</si>
  <si>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</si>
  <si>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</si>
  <si>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</si>
  <si>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</si>
  <si>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</si>
  <si>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</si>
  <si>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</si>
  <si>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</si>
  <si>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</si>
  <si>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</si>
  <si>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</si>
  <si>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</si>
  <si>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</si>
  <si>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</si>
  <si>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</si>
  <si>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</si>
  <si>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</si>
  <si>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</si>
  <si>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</si>
  <si>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</si>
  <si>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</si>
  <si>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</si>
  <si>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</si>
  <si>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</si>
  <si>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</si>
  <si>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</si>
  <si>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</si>
  <si>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</si>
  <si>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</si>
  <si>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</si>
  <si>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</si>
  <si>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</si>
  <si>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</si>
  <si>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</si>
  <si>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</si>
  <si>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</si>
  <si>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</si>
  <si>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</si>
  <si>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</si>
  <si>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</si>
  <si>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</si>
  <si>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</si>
  <si>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</si>
  <si>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</si>
  <si>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</si>
  <si>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</si>
  <si>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</si>
  <si>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</si>
  <si>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</si>
  <si>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</si>
  <si>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</si>
  <si>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</si>
  <si>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</si>
  <si>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</si>
  <si>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</si>
  <si>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</si>
  <si>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</si>
  <si>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</si>
  <si>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</si>
  <si>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</si>
  <si>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</si>
  <si>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</si>
  <si>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</si>
  <si>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</si>
  <si>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</si>
  <si>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</si>
  <si>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</si>
  <si>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</si>
  <si>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</si>
  <si>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</si>
  <si>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</si>
  <si>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</si>
  <si>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</si>
  <si>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</si>
  <si>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</si>
  <si>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</si>
  <si>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</si>
  <si>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</si>
  <si>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</si>
  <si>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</si>
  <si>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</si>
  <si>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</si>
  <si>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</si>
  <si>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</si>
  <si>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</si>
  <si>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</si>
  <si>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</si>
  <si>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</si>
  <si>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</si>
  <si>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</si>
  <si>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</si>
  <si>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</si>
  <si>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</si>
  <si>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</si>
  <si>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</si>
  <si>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</si>
  <si>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</si>
  <si>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</si>
  <si>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</si>
  <si>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</si>
  <si>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</si>
  <si>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</si>
  <si>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</si>
  <si>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</si>
  <si>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</si>
  <si>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</si>
  <si>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</si>
  <si>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</si>
  <si>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</si>
  <si>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</si>
  <si>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</si>
  <si>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</si>
  <si>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</si>
  <si>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</si>
  <si>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</si>
  <si>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</si>
  <si>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</si>
  <si>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</si>
  <si>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</si>
  <si>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</si>
  <si>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</si>
  <si>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</si>
  <si>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</si>
  <si>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</si>
  <si>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</si>
  <si>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</si>
  <si>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</si>
  <si>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</si>
  <si>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</si>
  <si>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</si>
  <si>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</si>
  <si>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</si>
  <si>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</si>
  <si>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</si>
  <si>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</si>
  <si>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</si>
  <si>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</si>
  <si>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</si>
  <si>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</si>
  <si>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</si>
  <si>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</si>
  <si>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</si>
  <si>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</si>
  <si>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</si>
  <si>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</si>
  <si>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</si>
  <si>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</si>
  <si>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</si>
  <si>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</si>
  <si>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</si>
  <si>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</si>
  <si>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</si>
  <si>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</si>
  <si>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</si>
  <si>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</si>
  <si>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</si>
  <si>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</si>
  <si>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</si>
  <si>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</si>
  <si>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</si>
  <si>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</si>
  <si>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</si>
  <si>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</si>
  <si>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</si>
  <si>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</si>
  <si>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</si>
  <si>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</si>
  <si>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</si>
  <si>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</si>
  <si>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</si>
  <si>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</si>
  <si>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</si>
  <si>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</si>
  <si>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</si>
  <si>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</si>
  <si>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</si>
  <si>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</si>
  <si>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</si>
  <si>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</si>
  <si>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</si>
  <si>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</si>
  <si>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</si>
  <si>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</si>
  <si>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</si>
  <si>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</si>
  <si>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</si>
  <si>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</si>
  <si>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</si>
  <si>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</si>
  <si>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</si>
  <si>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</si>
  <si>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</si>
  <si>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</si>
  <si>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</si>
  <si>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</si>
  <si>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</si>
  <si>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</si>
  <si>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</si>
  <si>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</si>
  <si>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</si>
  <si>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</si>
  <si>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</si>
  <si>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</si>
  <si>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</si>
  <si>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</si>
  <si>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</si>
  <si>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</si>
  <si>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</si>
  <si>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</si>
  <si>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</si>
  <si>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</si>
  <si>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</si>
  <si>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</si>
  <si>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</si>
  <si>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</si>
  <si>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</si>
  <si>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</si>
  <si>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</si>
  <si>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</si>
  <si>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</si>
  <si>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</si>
  <si>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</si>
  <si>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</si>
  <si>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</si>
  <si>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</si>
  <si>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</si>
  <si>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</si>
  <si>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</si>
  <si>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</si>
  <si>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</si>
  <si>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</si>
  <si>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</si>
  <si>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</si>
  <si>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</si>
  <si>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</si>
  <si>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</si>
  <si>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</si>
  <si>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</si>
  <si>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</si>
  <si>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</si>
  <si>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</si>
  <si>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</si>
  <si>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</si>
  <si>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</si>
  <si>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</si>
  <si>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</si>
  <si>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</si>
  <si>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</si>
  <si>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</si>
  <si>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</si>
  <si>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</si>
  <si>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</si>
  <si>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</si>
  <si>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</si>
  <si>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</si>
  <si>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</si>
  <si>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</si>
  <si>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</si>
  <si>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</si>
  <si>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</si>
  <si>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</si>
  <si>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</si>
  <si>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</si>
  <si>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</si>
  <si>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</si>
  <si>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</si>
  <si>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</si>
  <si>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</si>
  <si>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</si>
  <si>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</si>
  <si>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</si>
  <si>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</si>
  <si>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</si>
  <si>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</si>
  <si>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</si>
  <si>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</si>
  <si>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</si>
  <si>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</si>
  <si>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</si>
  <si>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</si>
  <si>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</si>
  <si>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</si>
  <si>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</si>
  <si>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</si>
  <si>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</si>
  <si>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</si>
  <si>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</si>
  <si>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</si>
  <si>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</si>
  <si>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</si>
  <si>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</si>
  <si>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</si>
  <si>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</si>
  <si>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</si>
  <si>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</si>
  <si>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</si>
  <si>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</si>
  <si>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</si>
  <si>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</si>
  <si>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</si>
  <si>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</si>
  <si>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</si>
  <si>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</si>
  <si>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</si>
  <si>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</si>
  <si>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</si>
  <si>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</si>
  <si>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</si>
  <si>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</si>
  <si>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</si>
  <si>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</si>
  <si>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</si>
  <si>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</si>
  <si>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</si>
  <si>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</si>
  <si>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</si>
  <si>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</si>
  <si>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</si>
  <si>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</si>
  <si>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</si>
  <si>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</si>
  <si>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</si>
  <si>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</si>
  <si>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</si>
  <si>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</si>
  <si>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</si>
  <si>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</si>
  <si>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</si>
  <si>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</si>
  <si>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</si>
  <si>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</si>
  <si>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</si>
  <si>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</si>
  <si>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</si>
  <si>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</si>
  <si>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</si>
  <si>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</si>
  <si>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</si>
  <si>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</si>
  <si>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</si>
  <si>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</si>
  <si>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</si>
  <si>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</si>
  <si>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</si>
  <si>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</si>
  <si>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</si>
  <si>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</si>
  <si>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</si>
  <si>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</si>
  <si>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</si>
  <si>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</si>
  <si>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</si>
  <si>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</si>
  <si>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</si>
  <si>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</si>
  <si>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</si>
  <si>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</si>
  <si>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</si>
  <si>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</si>
  <si>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</si>
  <si>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</si>
  <si>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</si>
  <si>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</si>
  <si>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</si>
  <si>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</si>
  <si>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</si>
  <si>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</si>
  <si>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</si>
  <si>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</si>
  <si>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</si>
  <si>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</si>
  <si>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</si>
  <si>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</si>
  <si>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</si>
  <si>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</si>
  <si>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</si>
  <si>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</si>
  <si>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</si>
  <si>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</si>
  <si>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</si>
  <si>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</si>
  <si>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</si>
  <si>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</si>
  <si>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</si>
  <si>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</si>
  <si>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</si>
  <si>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</si>
  <si>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</si>
  <si>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</si>
  <si>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</si>
  <si>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</si>
  <si>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</si>
  <si>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</si>
  <si>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</si>
  <si>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</si>
  <si>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</si>
  <si>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</si>
  <si>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</si>
  <si>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</si>
  <si>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</si>
  <si>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</si>
  <si>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</si>
  <si>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</si>
  <si>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</si>
  <si>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</si>
  <si>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</si>
  <si>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</si>
  <si>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</si>
  <si>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</si>
  <si>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</si>
  <si>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</si>
  <si>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</si>
  <si>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</si>
  <si>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</si>
  <si>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</si>
  <si>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</si>
  <si>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</si>
  <si>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</si>
  <si>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</si>
  <si>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</si>
  <si>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</si>
  <si>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</si>
  <si>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</si>
  <si>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</si>
  <si>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</si>
  <si>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</si>
  <si>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</si>
  <si>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</si>
  <si>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</si>
  <si>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</si>
  <si>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</si>
  <si>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</si>
  <si>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</si>
  <si>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</si>
  <si>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</si>
  <si>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</si>
  <si>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</si>
  <si>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</si>
  <si>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</si>
  <si>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</si>
  <si>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</si>
  <si>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</si>
  <si>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</si>
  <si>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</si>
  <si>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</si>
  <si>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</si>
  <si>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</si>
  <si>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</si>
  <si>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</si>
  <si>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</si>
  <si>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</si>
  <si>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</si>
  <si>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</si>
  <si>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</si>
  <si>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</si>
  <si>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</si>
  <si>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</si>
  <si>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</si>
  <si>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</si>
  <si>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</si>
  <si>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</si>
  <si>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</si>
  <si>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</si>
  <si>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</si>
  <si>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</si>
  <si>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</si>
  <si>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</si>
  <si>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</si>
  <si>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</si>
  <si>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</si>
  <si>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</si>
  <si>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</si>
  <si>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</si>
  <si>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</si>
  <si>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</si>
  <si>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</si>
  <si>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</si>
  <si>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</si>
  <si>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</si>
  <si>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</si>
  <si>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</si>
  <si>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</si>
  <si>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</si>
  <si>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</si>
  <si>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</si>
  <si>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</si>
  <si>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</si>
  <si>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</si>
  <si>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</si>
  <si>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</si>
  <si>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</si>
  <si>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</si>
  <si>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</si>
  <si>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</si>
  <si>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</si>
  <si>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</si>
  <si>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</si>
  <si>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</si>
  <si>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</si>
  <si>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</si>
  <si>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</si>
  <si>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</si>
  <si>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</si>
  <si>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</si>
  <si>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</si>
  <si>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</si>
  <si>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</si>
  <si>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</si>
  <si>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</si>
  <si>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</si>
  <si>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</si>
  <si>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</si>
  <si>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</si>
  <si>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</si>
  <si>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</si>
  <si>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</si>
  <si>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</si>
  <si>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</si>
  <si>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</si>
  <si>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</si>
  <si>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</si>
  <si>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</si>
  <si>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</si>
  <si>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</si>
  <si>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</si>
  <si>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</si>
  <si>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</si>
  <si>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</si>
  <si>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</si>
  <si>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</si>
  <si>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</si>
  <si>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</si>
  <si>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</si>
  <si>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</si>
  <si>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</si>
  <si>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</si>
  <si>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</si>
  <si>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</si>
  <si>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</si>
  <si>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</si>
  <si>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</si>
  <si>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</si>
  <si>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</si>
  <si>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</si>
  <si>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</si>
  <si>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</si>
  <si>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</si>
  <si>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</si>
  <si>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</si>
  <si>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</si>
  <si>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</si>
  <si>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</si>
  <si>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</si>
  <si>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</si>
  <si>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</si>
  <si>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</si>
  <si>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</si>
  <si>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</si>
  <si>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</si>
  <si>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</si>
  <si>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</si>
  <si>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</si>
  <si>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</si>
  <si>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</si>
  <si>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</si>
  <si>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</si>
  <si>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</si>
  <si>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</si>
  <si>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</si>
  <si>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</si>
  <si>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</si>
  <si>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</si>
  <si>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</si>
  <si>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</si>
  <si>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</si>
  <si>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</si>
  <si>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</si>
  <si>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</si>
  <si>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</si>
  <si>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</si>
  <si>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</si>
  <si>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</si>
  <si>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</si>
  <si>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</si>
  <si>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</si>
  <si>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</si>
  <si>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</si>
  <si>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</si>
  <si>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</si>
  <si>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</si>
  <si>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</si>
  <si>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</si>
  <si>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</si>
  <si>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</si>
  <si>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</si>
  <si>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</si>
  <si>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</si>
  <si>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</si>
  <si>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</si>
  <si>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</si>
  <si>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</si>
  <si>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</si>
  <si>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</si>
  <si>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</si>
  <si>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</si>
  <si>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</si>
  <si>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</si>
  <si>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</si>
  <si>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</si>
  <si>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</si>
  <si>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</si>
  <si>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</si>
  <si>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</si>
  <si>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</si>
  <si>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</si>
  <si>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</si>
  <si>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</si>
  <si>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</si>
  <si>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</si>
  <si>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</si>
  <si>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</si>
  <si>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</si>
  <si>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</si>
  <si>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</si>
  <si>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</si>
  <si>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</si>
  <si>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</si>
  <si>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</si>
  <si>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</si>
  <si>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</si>
  <si>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</si>
  <si>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</si>
  <si>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</si>
  <si>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</si>
  <si>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</si>
  <si>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</si>
  <si>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</si>
  <si>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</si>
  <si>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</si>
  <si>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</si>
  <si>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</si>
  <si>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</si>
  <si>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</si>
  <si>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</si>
  <si>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</si>
  <si>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</si>
  <si>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</si>
  <si>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</si>
  <si>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</si>
  <si>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</si>
  <si>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</si>
  <si>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</si>
  <si>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</si>
  <si>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</si>
  <si>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</si>
  <si>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</si>
  <si>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</si>
  <si>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</si>
  <si>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</si>
  <si>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</si>
  <si>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</si>
  <si>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</si>
  <si>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</si>
  <si>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</si>
  <si>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</si>
  <si>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</si>
  <si>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</si>
  <si>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</si>
  <si>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</si>
  <si>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</si>
  <si>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</si>
  <si>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</si>
  <si>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</si>
  <si>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</si>
  <si>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</si>
  <si>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</si>
  <si>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</si>
  <si>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</si>
  <si>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</si>
  <si>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</si>
  <si>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</si>
  <si>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</si>
  <si>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</si>
  <si>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</si>
  <si>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</si>
  <si>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</si>
  <si>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</si>
  <si>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</si>
  <si>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</si>
  <si>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</si>
  <si>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</si>
  <si>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</si>
  <si>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</si>
  <si>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</si>
  <si>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</si>
  <si>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</si>
  <si>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</si>
  <si>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</si>
  <si>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</si>
  <si>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</si>
  <si>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</si>
  <si>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</si>
  <si>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</si>
  <si>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</si>
  <si>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</si>
  <si>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</si>
  <si>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</si>
  <si>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</si>
  <si>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</si>
  <si>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</si>
  <si>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</si>
  <si>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</si>
  <si>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</si>
  <si>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</si>
  <si>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</si>
  <si>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</si>
  <si>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</si>
  <si>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</si>
  <si>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</si>
  <si>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</si>
  <si>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</si>
  <si>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</si>
  <si>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</si>
  <si>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</si>
  <si>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</si>
  <si>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</si>
  <si>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</si>
  <si>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</si>
  <si>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</si>
  <si>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</si>
  <si>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</si>
  <si>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</si>
  <si>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</si>
  <si>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</si>
  <si>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</si>
  <si>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</si>
  <si>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</si>
  <si>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</si>
  <si>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</si>
  <si>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</si>
  <si>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</si>
  <si>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</si>
  <si>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</si>
  <si>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</si>
  <si>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</si>
  <si>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</si>
  <si>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</si>
  <si>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</si>
  <si>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</si>
  <si>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</si>
  <si>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</si>
  <si>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</si>
  <si>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</si>
  <si>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</si>
  <si>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</si>
  <si>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</si>
  <si>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</si>
  <si>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</si>
  <si>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</si>
  <si>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</si>
  <si>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</si>
  <si>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</si>
  <si>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</si>
  <si>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</si>
  <si>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</si>
  <si>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</si>
  <si>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</si>
  <si>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</si>
  <si>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</si>
  <si>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</si>
  <si>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</si>
  <si>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</si>
  <si>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</si>
  <si>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</si>
  <si>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</si>
  <si>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</si>
  <si>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</si>
  <si>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</si>
  <si>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</si>
  <si>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</si>
  <si>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</si>
  <si>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</si>
  <si>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</si>
  <si>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</si>
  <si>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</si>
  <si>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</si>
  <si>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</si>
  <si>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</si>
  <si>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</si>
  <si>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</si>
  <si>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</si>
  <si>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</si>
  <si>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</si>
  <si>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</si>
  <si>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</si>
  <si>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</si>
  <si>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</si>
  <si>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</si>
  <si>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</si>
  <si>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</si>
  <si>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</si>
  <si>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</si>
  <si>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</si>
  <si>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</si>
  <si>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</si>
  <si>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</si>
  <si>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</si>
  <si>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</si>
  <si>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</si>
  <si>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</si>
  <si>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</si>
  <si>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</si>
  <si>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</si>
  <si>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</si>
  <si>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</si>
  <si>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</si>
  <si>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</si>
  <si>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</si>
  <si>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</si>
  <si>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</si>
  <si>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</si>
  <si>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</si>
  <si>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</si>
  <si>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</si>
  <si>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</si>
  <si>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</si>
  <si>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</si>
  <si>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</si>
  <si>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</si>
  <si>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</si>
  <si>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</si>
  <si>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</si>
  <si>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</si>
  <si>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</si>
  <si>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</si>
  <si>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</si>
  <si>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</si>
  <si>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</si>
  <si>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</si>
  <si>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</si>
  <si>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</si>
  <si>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</si>
  <si>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</si>
  <si>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</si>
  <si>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</si>
  <si>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</si>
  <si>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</si>
  <si>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</si>
  <si>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</si>
  <si>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</si>
  <si>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</si>
  <si>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</si>
  <si>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</si>
  <si>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</si>
  <si>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</si>
  <si>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</si>
  <si>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</si>
  <si>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</si>
  <si>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</si>
  <si>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</si>
  <si>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</si>
  <si>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</si>
  <si>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</si>
  <si>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</si>
  <si>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</si>
  <si>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</si>
  <si>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</si>
  <si>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</si>
  <si>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</si>
  <si>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</si>
  <si>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</si>
  <si>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</si>
  <si>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</si>
  <si>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</si>
  <si>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</si>
  <si>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</si>
  <si>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</si>
  <si>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</si>
  <si>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</si>
  <si>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</si>
  <si>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</si>
  <si>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</si>
  <si>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</si>
  <si>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</si>
  <si>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</si>
  <si>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</si>
  <si>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</si>
  <si>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</si>
  <si>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</si>
  <si>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</si>
  <si>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</si>
  <si>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</si>
  <si>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</si>
  <si>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</si>
  <si>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</si>
  <si>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</si>
  <si>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</si>
  <si>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</si>
  <si>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</si>
  <si>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</si>
  <si>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</si>
  <si>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</si>
  <si>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</si>
  <si>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</si>
  <si>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</si>
  <si>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</si>
  <si>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</si>
  <si>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</si>
  <si>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</si>
  <si>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</si>
  <si>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</si>
  <si>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</si>
  <si>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</si>
  <si>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</si>
  <si>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</si>
  <si>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</si>
  <si>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</si>
  <si>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</si>
  <si>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</si>
  <si>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</si>
  <si>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</si>
  <si>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</si>
  <si>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</si>
  <si>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</si>
  <si>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</si>
  <si>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</si>
  <si>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</si>
  <si>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</si>
  <si>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</si>
  <si>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</si>
  <si>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</si>
  <si>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</si>
  <si>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</si>
  <si>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</si>
  <si>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</si>
  <si>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</si>
  <si>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</si>
  <si>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</si>
  <si>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</si>
  <si>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</si>
  <si>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</si>
  <si>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</si>
  <si>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</si>
  <si>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</si>
  <si>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</si>
  <si>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</si>
  <si>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</si>
  <si>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</si>
  <si>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</si>
  <si>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</si>
  <si>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</si>
  <si>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</si>
  <si>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</si>
  <si>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</si>
  <si>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</si>
  <si>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</si>
  <si>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</si>
  <si>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</si>
  <si>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</si>
  <si>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</si>
  <si>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</si>
  <si>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</si>
  <si>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</si>
  <si>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</si>
  <si>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</si>
  <si>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</si>
  <si>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</si>
  <si>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</si>
  <si>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</si>
  <si>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</si>
  <si>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</si>
  <si>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</si>
  <si>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</si>
  <si>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</si>
  <si>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</si>
  <si>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</si>
  <si>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</si>
  <si>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</si>
  <si>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</si>
  <si>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</si>
  <si>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</si>
  <si>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</si>
  <si>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</si>
  <si>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</si>
  <si>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</si>
  <si>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</si>
  <si>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</si>
  <si>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</si>
  <si>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</si>
  <si>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</si>
  <si>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</si>
  <si>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</si>
  <si>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</si>
  <si>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</si>
  <si>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</si>
  <si>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</si>
  <si>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</si>
  <si>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</si>
  <si>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</si>
  <si>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</si>
  <si>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</si>
  <si>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</si>
  <si>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</si>
  <si>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</si>
  <si>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</si>
  <si>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</si>
  <si>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</si>
  <si>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</si>
  <si>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</si>
  <si>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</si>
  <si>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</si>
  <si>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</si>
  <si>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</si>
  <si>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</si>
  <si>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</si>
  <si>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</si>
  <si>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</si>
  <si>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</si>
  <si>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</si>
  <si>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</si>
  <si>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</si>
  <si>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</si>
  <si>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</si>
  <si>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</si>
  <si>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</si>
  <si>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</si>
  <si>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</si>
  <si>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</si>
  <si>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</si>
  <si>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</si>
  <si>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</si>
  <si>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</si>
  <si>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</si>
  <si>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</si>
  <si>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</si>
  <si>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</si>
  <si>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</si>
  <si>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</si>
  <si>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</si>
  <si>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</si>
  <si>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</si>
  <si>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</si>
  <si>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</si>
  <si>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</si>
  <si>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</si>
  <si>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</si>
  <si>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</si>
  <si>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</si>
  <si>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</si>
  <si>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</si>
  <si>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</si>
  <si>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</si>
  <si>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</si>
  <si>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</si>
  <si>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</si>
  <si>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</si>
  <si>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</si>
  <si>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</si>
  <si>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</si>
  <si>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</si>
  <si>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</si>
  <si>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</si>
  <si>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</si>
  <si>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</si>
  <si>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</si>
  <si>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</si>
  <si>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</si>
  <si>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</si>
  <si>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</si>
  <si>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</si>
  <si>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</si>
  <si>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</si>
  <si>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</si>
  <si>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</si>
  <si>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</si>
  <si>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</si>
  <si>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</si>
  <si>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</si>
  <si>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</si>
  <si>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</si>
  <si>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</si>
  <si>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</si>
  <si>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</si>
  <si>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</si>
  <si>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</si>
  <si>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</si>
  <si>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</si>
  <si>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</si>
  <si>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</si>
  <si>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</si>
  <si>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</si>
  <si>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</si>
  <si>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</si>
  <si>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</si>
  <si>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</si>
  <si>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</si>
  <si>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</si>
  <si>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</si>
  <si>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</si>
  <si>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</si>
  <si>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</si>
  <si>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</si>
  <si>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</si>
  <si>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</si>
  <si>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</si>
  <si>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</si>
  <si>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</si>
  <si>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</si>
  <si>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</si>
  <si>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</si>
  <si>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</si>
  <si>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</si>
  <si>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</si>
  <si>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</si>
  <si>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</si>
  <si>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</si>
  <si>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</si>
  <si>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</si>
  <si>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</si>
  <si>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</si>
  <si>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</si>
  <si>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</si>
  <si>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</si>
  <si>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</si>
  <si>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</si>
  <si>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</si>
  <si>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</si>
  <si>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</si>
  <si>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</si>
  <si>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</si>
  <si>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</si>
  <si>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</si>
  <si>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</si>
  <si>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</si>
  <si>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</si>
  <si>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</si>
  <si>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</si>
  <si>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</si>
  <si>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</si>
  <si>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</si>
  <si>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</si>
  <si>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</si>
  <si>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</si>
  <si>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</si>
  <si>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</si>
  <si>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</si>
  <si>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</si>
  <si>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</si>
  <si>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</si>
  <si>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</si>
  <si>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</si>
  <si>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</si>
  <si>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</si>
  <si>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</si>
  <si>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</si>
  <si>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</si>
  <si>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</si>
  <si>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</si>
  <si>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</si>
  <si>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</si>
  <si>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</si>
  <si>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</si>
  <si>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</si>
  <si>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</si>
  <si>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</si>
  <si>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</si>
  <si>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</si>
  <si>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</si>
  <si>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</si>
  <si>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</si>
  <si>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</si>
  <si>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</si>
  <si>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</si>
  <si>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</si>
  <si>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</si>
  <si>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</si>
  <si>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</si>
  <si>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</si>
  <si>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</si>
  <si>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</si>
  <si>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</si>
  <si>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</si>
  <si>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</si>
  <si>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</si>
  <si>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</si>
  <si>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</si>
  <si>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</si>
  <si>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</si>
  <si>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</si>
  <si>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</si>
  <si>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</si>
  <si>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</si>
  <si>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</si>
  <si>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</si>
  <si>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</si>
  <si>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</si>
  <si>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</si>
  <si>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</si>
  <si>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</si>
  <si>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</si>
  <si>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</si>
  <si>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</si>
  <si>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</si>
  <si>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</si>
  <si>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</si>
  <si>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</si>
  <si>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</si>
  <si>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</si>
  <si>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</si>
  <si>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</si>
  <si>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</si>
  <si>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</si>
  <si>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</si>
  <si>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</si>
  <si>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</si>
  <si>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</si>
  <si>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</si>
  <si>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</si>
  <si>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</si>
  <si>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</si>
  <si>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</si>
  <si>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</si>
  <si>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</si>
  <si>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</si>
  <si>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</si>
  <si>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</si>
  <si>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</si>
  <si>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</si>
  <si>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</si>
  <si>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</si>
  <si>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</si>
  <si>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</si>
  <si>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</si>
  <si>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</si>
  <si>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</si>
  <si>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</si>
  <si>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</si>
  <si>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</si>
  <si>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</si>
  <si>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</si>
  <si>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</si>
  <si>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</si>
  <si>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</si>
  <si>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</si>
  <si>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</si>
  <si>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</si>
  <si>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</si>
  <si>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</si>
  <si>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</si>
  <si>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</si>
  <si>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</si>
  <si>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</si>
  <si>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</si>
  <si>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</si>
  <si>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</si>
  <si>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</si>
  <si>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</si>
  <si>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</si>
  <si>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</si>
  <si>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</si>
  <si>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</si>
  <si>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</si>
  <si>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</si>
  <si>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</si>
  <si>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</si>
  <si>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</si>
  <si>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</si>
  <si>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</si>
  <si>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</si>
  <si>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</si>
  <si>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</si>
  <si>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</si>
  <si>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</si>
  <si>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</si>
  <si>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</si>
  <si>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</si>
  <si>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</si>
  <si>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</si>
  <si>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</si>
  <si>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</si>
  <si>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</si>
  <si>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</si>
  <si>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</si>
  <si>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</si>
  <si>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</si>
  <si>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</si>
  <si>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</si>
  <si>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</si>
  <si>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</si>
  <si>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</si>
  <si>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</si>
  <si>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</si>
  <si>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</si>
  <si>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</si>
  <si>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</si>
  <si>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</si>
  <si>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</si>
  <si>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</si>
  <si>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</si>
  <si>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</si>
  <si>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</si>
  <si>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</si>
  <si>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</si>
  <si>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</si>
  <si>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</si>
  <si>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</si>
  <si>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</si>
  <si>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</si>
  <si>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</si>
  <si>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</si>
  <si>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</si>
  <si>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</si>
  <si>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</si>
  <si>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</si>
  <si>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</si>
  <si>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</si>
  <si>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</si>
  <si>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</si>
  <si>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</si>
  <si>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</si>
  <si>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</si>
  <si>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</si>
  <si>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</si>
  <si>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</si>
  <si>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</si>
  <si>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</si>
  <si>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</si>
  <si>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</si>
  <si>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</si>
  <si>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</si>
  <si>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</si>
  <si>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</si>
  <si>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</si>
  <si>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</si>
  <si>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</si>
  <si>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</si>
  <si>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</si>
  <si>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</si>
  <si>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</si>
  <si>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</si>
  <si>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</si>
  <si>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</si>
  <si>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</si>
  <si>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</si>
  <si>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</si>
  <si>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</si>
  <si>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</si>
  <si>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</si>
  <si>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</si>
  <si>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</si>
  <si>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</si>
  <si>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</si>
  <si>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</si>
  <si>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</si>
  <si>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</si>
  <si>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</si>
  <si>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</si>
  <si>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</si>
  <si>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</si>
  <si>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</si>
  <si>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</si>
  <si>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</si>
  <si>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</si>
  <si>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</si>
  <si>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</si>
  <si>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</si>
  <si>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</si>
  <si>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</si>
  <si>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</si>
  <si>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</si>
  <si>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</si>
  <si>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</si>
  <si>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</si>
  <si>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</si>
  <si>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</si>
  <si>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</si>
  <si>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</si>
  <si>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</si>
  <si>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</si>
  <si>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</si>
  <si>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</si>
  <si>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</si>
  <si>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</si>
  <si>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</si>
  <si>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</si>
  <si>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</si>
  <si>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</si>
  <si>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</si>
  <si>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</si>
  <si>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</si>
  <si>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</si>
  <si>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</si>
  <si>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</si>
  <si>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</si>
  <si>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</si>
  <si>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</si>
  <si>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</si>
  <si>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</si>
  <si>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</si>
  <si>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</si>
  <si>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</si>
  <si>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</si>
  <si>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</si>
  <si>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</si>
  <si>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</si>
  <si>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</si>
  <si>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</si>
  <si>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</si>
  <si>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</si>
  <si>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</si>
  <si>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</si>
  <si>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</si>
  <si>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</si>
  <si>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</si>
  <si>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</si>
  <si>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</si>
  <si>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</si>
  <si>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</si>
  <si>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</si>
  <si>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</si>
  <si>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</si>
  <si>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</si>
  <si>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</si>
  <si>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</si>
  <si>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</si>
  <si>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</si>
  <si>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</si>
  <si>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</si>
  <si>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</si>
  <si>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</si>
  <si>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</si>
  <si>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</si>
  <si>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</si>
  <si>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</si>
  <si>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</si>
  <si>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</si>
  <si>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</si>
  <si>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</si>
  <si>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</si>
  <si>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</si>
  <si>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</si>
  <si>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</si>
  <si>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</si>
  <si>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</si>
  <si>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</si>
  <si>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</si>
  <si>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</si>
  <si>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</si>
  <si>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</si>
  <si>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</si>
  <si>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</si>
  <si>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</si>
  <si>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</si>
  <si>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</si>
  <si>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</si>
  <si>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</si>
  <si>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</si>
  <si>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</si>
  <si>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</si>
  <si>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</si>
  <si>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</si>
  <si>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</si>
  <si>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</si>
  <si>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</si>
  <si>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</si>
  <si>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</si>
  <si>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</si>
  <si>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</si>
  <si>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</si>
  <si>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</si>
  <si>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</si>
  <si>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</si>
  <si>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</si>
  <si>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</si>
  <si>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</si>
  <si>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</si>
  <si>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</si>
  <si>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</si>
  <si>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</si>
  <si>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</si>
  <si>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</si>
  <si>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</si>
  <si>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</si>
  <si>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</si>
  <si>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</si>
  <si>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</si>
  <si>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</si>
  <si>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</si>
  <si>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</si>
  <si>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</si>
  <si>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</si>
  <si>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</si>
  <si>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</si>
  <si>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</si>
  <si>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</si>
  <si>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</si>
  <si>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</si>
  <si>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</si>
  <si>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</si>
  <si>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</si>
  <si>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</si>
  <si>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</si>
  <si>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</si>
  <si>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</si>
  <si>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</si>
  <si>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</si>
  <si>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</si>
  <si>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</si>
  <si>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</si>
  <si>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</si>
  <si>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</si>
  <si>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</si>
  <si>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</si>
  <si>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</si>
  <si>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</si>
  <si>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</si>
  <si>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</si>
  <si>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</si>
  <si>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</si>
  <si>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</si>
  <si>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</si>
  <si>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</si>
  <si>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</si>
  <si>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</si>
  <si>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</si>
  <si>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</si>
  <si>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</si>
  <si>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</si>
  <si>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</si>
  <si>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</si>
  <si>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</si>
  <si>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</si>
  <si>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</si>
  <si>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</si>
  <si>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</si>
  <si>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</si>
  <si>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</si>
  <si>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</si>
  <si>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</si>
  <si>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</si>
  <si>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</si>
  <si>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</si>
  <si>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</si>
  <si>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</si>
  <si>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</si>
  <si>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</si>
  <si>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</si>
  <si>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</si>
  <si>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</si>
  <si>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</si>
  <si>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</si>
  <si>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</si>
  <si>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</si>
  <si>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</si>
  <si>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</si>
  <si>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</si>
  <si>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</si>
  <si>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</si>
  <si>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</si>
  <si>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</si>
  <si>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</si>
  <si>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</si>
  <si>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</si>
  <si>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</si>
  <si>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</si>
  <si>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</si>
  <si>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</si>
  <si>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</si>
  <si>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</si>
  <si>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</si>
  <si>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</si>
  <si>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</si>
  <si>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</si>
  <si>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</si>
  <si>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</si>
  <si>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</si>
  <si>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</si>
  <si>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</si>
  <si>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</si>
  <si>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</si>
  <si>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</si>
  <si>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</si>
  <si>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</si>
  <si>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</si>
  <si>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</si>
  <si>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</si>
  <si>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</si>
  <si>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</si>
  <si>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</si>
  <si>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</si>
  <si>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</si>
  <si>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</si>
  <si>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</si>
  <si>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</si>
  <si>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</si>
  <si>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</si>
  <si>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</si>
  <si>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</si>
  <si>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</si>
  <si>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</si>
  <si>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</si>
  <si>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</si>
  <si>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</si>
  <si>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</si>
  <si>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</si>
  <si>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</si>
  <si>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</si>
  <si>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</si>
  <si>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</si>
  <si>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</si>
  <si>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</si>
  <si>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</si>
  <si>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</si>
  <si>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</si>
  <si>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</si>
  <si>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</si>
  <si>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</si>
  <si>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</si>
  <si>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</si>
  <si>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</si>
  <si>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</si>
  <si>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</si>
  <si>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</si>
  <si>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</si>
  <si>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</si>
  <si>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</si>
  <si>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</si>
  <si>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</si>
  <si>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</si>
  <si>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</si>
  <si>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</si>
  <si>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</si>
  <si>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</si>
  <si>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</si>
  <si>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</si>
  <si>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</si>
  <si>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</si>
  <si>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</si>
  <si>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</si>
  <si>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</si>
  <si>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</si>
  <si>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</si>
  <si>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</si>
  <si>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</si>
  <si>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</si>
  <si>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</si>
  <si>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</si>
  <si>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</si>
  <si>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</si>
  <si>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</si>
  <si>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</si>
  <si>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</si>
  <si>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</si>
  <si>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</si>
  <si>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</si>
  <si>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</si>
  <si>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</si>
  <si>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</si>
  <si>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</si>
  <si>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</si>
  <si>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</si>
  <si>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</si>
  <si>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</si>
  <si>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</si>
  <si>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</si>
  <si>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</si>
  <si>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</si>
  <si>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</si>
  <si>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</si>
  <si>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</si>
  <si>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</si>
  <si>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</si>
  <si>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</si>
  <si>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</si>
  <si>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</si>
  <si>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</si>
  <si>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</si>
  <si>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</si>
  <si>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</si>
  <si>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</si>
  <si>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</si>
  <si>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</si>
  <si>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</si>
  <si>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</si>
  <si>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</si>
  <si>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</si>
  <si>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</si>
  <si>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</si>
  <si>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</si>
  <si>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</si>
  <si>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</si>
  <si>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</si>
  <si>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</si>
  <si>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</si>
  <si>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</si>
  <si>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</si>
  <si>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</si>
  <si>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</si>
  <si>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</si>
  <si>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</si>
  <si>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</si>
  <si>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</si>
  <si>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</si>
  <si>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</si>
  <si>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</si>
  <si>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</si>
  <si>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</si>
  <si>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</si>
  <si>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</si>
  <si>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</si>
  <si>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</si>
  <si>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</si>
  <si>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</si>
  <si>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</si>
  <si>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</si>
  <si>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</si>
  <si>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</si>
  <si>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</si>
  <si>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</si>
  <si>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</si>
  <si>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</si>
  <si>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</si>
  <si>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</si>
  <si>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</si>
  <si>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</si>
  <si>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</si>
  <si>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</si>
  <si>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</si>
  <si>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</si>
  <si>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</si>
  <si>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</si>
  <si>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</si>
  <si>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</si>
  <si>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</si>
  <si>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</si>
  <si>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</si>
  <si>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</si>
  <si>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</si>
  <si>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</si>
  <si>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</si>
  <si>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</si>
  <si>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</si>
  <si>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</si>
  <si>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</si>
  <si>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</si>
  <si>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</si>
  <si>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</si>
  <si>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</si>
  <si>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</si>
  <si>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</si>
  <si>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</si>
  <si>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</si>
  <si>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</si>
  <si>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</si>
  <si>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</si>
  <si>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</si>
  <si>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</si>
  <si>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</si>
  <si>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</si>
  <si>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</si>
  <si>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</si>
  <si>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</si>
  <si>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</si>
  <si>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</si>
  <si>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</si>
  <si>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</si>
  <si>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</si>
  <si>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</si>
  <si>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</si>
  <si>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</si>
  <si>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</si>
  <si>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</si>
  <si>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</si>
  <si>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</si>
  <si>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</si>
  <si>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</si>
  <si>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</si>
  <si>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</si>
  <si>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</si>
  <si>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</si>
  <si>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</si>
  <si>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</si>
  <si>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</si>
  <si>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</si>
  <si>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</si>
  <si>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</si>
  <si>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</si>
  <si>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</si>
  <si>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</si>
  <si>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</si>
  <si>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</si>
  <si>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</si>
  <si>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</si>
  <si>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</si>
  <si>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</si>
  <si>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</si>
  <si>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</si>
  <si>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</si>
  <si>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</si>
  <si>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</si>
  <si>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</si>
  <si>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</si>
  <si>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</si>
  <si>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</si>
  <si>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</si>
  <si>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</si>
  <si>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</si>
  <si>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</si>
  <si>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</si>
  <si>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</si>
  <si>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</si>
  <si>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</si>
  <si>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</si>
  <si>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</si>
  <si>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</si>
  <si>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</si>
  <si>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</si>
  <si>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</si>
  <si>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</si>
  <si>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</si>
  <si>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</si>
  <si>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</si>
  <si>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</si>
  <si>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</si>
  <si>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</si>
  <si>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</si>
  <si>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</si>
  <si>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</si>
  <si>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</si>
  <si>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</si>
  <si>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</si>
  <si>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</si>
  <si>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</si>
  <si>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</si>
  <si>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</si>
  <si>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</si>
  <si>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</si>
  <si>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</si>
  <si>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</si>
  <si>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</si>
  <si>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</si>
  <si>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</si>
  <si>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</si>
  <si>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</si>
  <si>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</si>
  <si>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</si>
  <si>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</si>
  <si>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</si>
  <si>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</si>
  <si>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</si>
  <si>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</si>
  <si>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</si>
  <si>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</si>
  <si>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</si>
  <si>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</si>
  <si>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</si>
  <si>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</si>
  <si>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</si>
  <si>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</si>
  <si>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</si>
  <si>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</si>
  <si>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</si>
  <si>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</si>
  <si>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</si>
  <si>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</si>
  <si>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</si>
  <si>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</si>
  <si>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</si>
  <si>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</si>
  <si>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</si>
  <si>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</si>
  <si>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</si>
  <si>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</si>
  <si>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</si>
  <si>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</si>
  <si>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</si>
  <si>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</si>
  <si>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</si>
  <si>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</si>
  <si>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</si>
  <si>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</si>
  <si>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</si>
  <si>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</si>
  <si>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</si>
  <si>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</si>
  <si>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</si>
  <si>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</si>
  <si>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</si>
  <si>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</si>
  <si>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</si>
  <si>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</si>
  <si>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</si>
  <si>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</si>
  <si>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</si>
  <si>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</si>
  <si>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</si>
  <si>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</si>
  <si>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</si>
  <si>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</si>
  <si>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</si>
  <si>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</si>
  <si>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</si>
  <si>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</si>
  <si>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</si>
  <si>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</si>
  <si>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</si>
  <si>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</si>
  <si>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</si>
  <si>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</si>
  <si>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</si>
  <si>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</si>
  <si>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</si>
  <si>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</si>
  <si>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</si>
  <si>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</si>
  <si>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</si>
  <si>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</si>
  <si>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</si>
  <si>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</si>
  <si>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</si>
  <si>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</si>
  <si>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</si>
  <si>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</si>
  <si>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</si>
  <si>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</si>
  <si>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</si>
  <si>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</si>
  <si>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</si>
  <si>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</si>
  <si>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</si>
  <si>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</si>
  <si>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</si>
  <si>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</si>
  <si>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</si>
  <si>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</si>
  <si>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</si>
  <si>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</si>
  <si>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</si>
  <si>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</si>
  <si>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</si>
  <si>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</si>
  <si>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</si>
  <si>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</si>
  <si>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</si>
  <si>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</si>
  <si>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</si>
  <si>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</si>
  <si>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</si>
  <si>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</si>
  <si>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</si>
  <si>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</si>
  <si>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</si>
  <si>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</si>
  <si>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</si>
  <si>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</si>
  <si>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</si>
  <si>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</si>
  <si>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</si>
  <si>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</si>
  <si>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</si>
  <si>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</si>
  <si>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</si>
  <si>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</si>
  <si>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</si>
  <si>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</si>
  <si>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</si>
  <si>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</si>
  <si>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</si>
  <si>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</si>
  <si>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</si>
  <si>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</si>
  <si>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</si>
  <si>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</si>
  <si>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</si>
  <si>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</si>
  <si>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</si>
  <si>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</si>
  <si>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</si>
  <si>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</si>
  <si>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</si>
  <si>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</si>
  <si>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</si>
  <si>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</si>
  <si>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</si>
  <si>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</si>
  <si>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</si>
  <si>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</si>
  <si>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</si>
  <si>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</si>
  <si>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</si>
  <si>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</si>
  <si>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</si>
  <si>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</si>
  <si>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</si>
  <si>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</si>
  <si>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</si>
  <si>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</si>
  <si>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</si>
  <si>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</si>
  <si>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</si>
  <si>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</si>
  <si>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</si>
  <si>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</si>
  <si>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</si>
  <si>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</si>
  <si>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</si>
  <si>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</si>
  <si>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</si>
  <si>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</si>
  <si>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</si>
  <si>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</si>
  <si>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</si>
  <si>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</si>
  <si>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</si>
  <si>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</si>
  <si>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</si>
  <si>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</si>
  <si>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</si>
  <si>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</si>
  <si>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</si>
  <si>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</si>
  <si>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</si>
  <si>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</si>
  <si>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</si>
  <si>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</si>
  <si>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</si>
  <si>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</si>
  <si>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</si>
  <si>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</si>
  <si>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</si>
  <si>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</si>
  <si>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</si>
  <si>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</si>
  <si>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</si>
  <si>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</si>
  <si>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</si>
  <si>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</si>
  <si>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</si>
  <si>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</si>
  <si>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</si>
  <si>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</si>
  <si>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</si>
  <si>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</si>
  <si>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</si>
  <si>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</si>
  <si>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</si>
  <si>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</si>
  <si>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</si>
  <si>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</si>
  <si>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</si>
  <si>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</si>
  <si>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</si>
  <si>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</si>
  <si>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</si>
  <si>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</si>
  <si>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</si>
  <si>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</si>
  <si>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</si>
  <si>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</si>
  <si>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</si>
  <si>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</si>
  <si>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</si>
  <si>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</si>
  <si>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</si>
  <si>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</si>
  <si>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</si>
  <si>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</si>
  <si>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</si>
  <si>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</si>
  <si>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</si>
  <si>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</si>
  <si>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</si>
  <si>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</si>
  <si>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</si>
  <si>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</si>
  <si>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</si>
  <si>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</si>
  <si>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</si>
  <si>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</si>
  <si>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</si>
  <si>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</si>
  <si>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</si>
  <si>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</si>
  <si>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</si>
  <si>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</si>
  <si>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</si>
  <si>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</si>
  <si>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</si>
  <si>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</si>
  <si>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</si>
  <si>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</si>
  <si>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</si>
  <si>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</si>
  <si>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</si>
  <si>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</si>
  <si>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</si>
  <si>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</si>
  <si>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</si>
  <si>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</si>
  <si>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</si>
  <si>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</si>
  <si>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</si>
  <si>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</si>
  <si>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</si>
  <si>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</si>
  <si>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</si>
  <si>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</si>
  <si>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</si>
  <si>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</si>
  <si>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</si>
  <si>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</si>
  <si>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</si>
  <si>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</si>
  <si>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</si>
  <si>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</si>
  <si>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</si>
  <si>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</si>
  <si>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</si>
  <si>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</si>
  <si>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</si>
  <si>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</si>
  <si>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</si>
  <si>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</si>
  <si>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</si>
  <si>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</si>
  <si>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</si>
  <si>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</si>
  <si>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</si>
  <si>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</si>
  <si>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</si>
  <si>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</si>
  <si>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</si>
  <si>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</si>
  <si>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</si>
  <si>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</si>
  <si>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</si>
  <si>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</si>
  <si>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</si>
  <si>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</si>
  <si>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</si>
  <si>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</si>
  <si>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</si>
  <si>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</si>
  <si>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</si>
  <si>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</si>
  <si>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</si>
  <si>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</si>
  <si>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</si>
  <si>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</si>
  <si>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</si>
  <si>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</si>
  <si>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</si>
  <si>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</si>
  <si>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</si>
  <si>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</si>
  <si>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</si>
  <si>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</si>
  <si>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</si>
  <si>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</si>
  <si>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</si>
  <si>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</si>
  <si>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</si>
  <si>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</si>
  <si>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</si>
  <si>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</si>
  <si>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</si>
  <si>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</si>
  <si>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</si>
  <si>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</si>
  <si>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</si>
  <si>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</si>
  <si>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</si>
  <si>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</si>
  <si>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</si>
  <si>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</si>
  <si>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</si>
  <si>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</si>
  <si>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</si>
  <si>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</si>
  <si>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</si>
  <si>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</si>
  <si>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</si>
  <si>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</si>
  <si>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</si>
  <si>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</si>
  <si>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</si>
  <si>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</si>
  <si>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</si>
  <si>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</si>
  <si>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</si>
  <si>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</si>
  <si>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</si>
  <si>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</si>
  <si>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</si>
  <si>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</si>
  <si>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</si>
  <si>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</si>
  <si>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</si>
  <si>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</si>
  <si>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</si>
  <si>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</si>
  <si>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</si>
  <si>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</si>
  <si>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</si>
  <si>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</si>
  <si>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</si>
  <si>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</si>
  <si>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</si>
  <si>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</si>
  <si>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</si>
  <si>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</si>
  <si>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</si>
  <si>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</si>
  <si>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</si>
  <si>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</si>
  <si>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</si>
  <si>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</si>
  <si>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</si>
  <si>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</si>
  <si>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</si>
  <si>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</si>
  <si>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</si>
  <si>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</si>
  <si>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</si>
  <si>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</si>
  <si>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</si>
  <si>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</si>
  <si>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</si>
  <si>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</si>
  <si>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</si>
  <si>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</si>
  <si>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</si>
  <si>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</si>
  <si>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</si>
  <si>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</si>
  <si>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</si>
  <si>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</si>
  <si>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</si>
  <si>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</si>
  <si>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</si>
  <si>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</si>
  <si>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</si>
  <si>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</si>
  <si>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</si>
  <si>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</si>
  <si>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</si>
  <si>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</si>
  <si>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</si>
  <si>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</si>
  <si>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</si>
  <si>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</si>
  <si>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</si>
  <si>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</si>
  <si>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</si>
  <si>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</si>
  <si>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</si>
  <si>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</si>
  <si>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</si>
  <si>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</si>
  <si>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</si>
  <si>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</si>
  <si>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</si>
  <si>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</si>
  <si>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</si>
  <si>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</si>
  <si>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</si>
  <si>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</si>
  <si>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</si>
  <si>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</si>
  <si>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</si>
  <si>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</si>
  <si>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</si>
  <si>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</si>
  <si>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</si>
  <si>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</si>
  <si>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</si>
  <si>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</si>
  <si>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</si>
  <si>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</si>
  <si>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</si>
  <si>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</si>
  <si>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</si>
  <si>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</si>
  <si>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</si>
  <si>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</si>
  <si>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</si>
  <si>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</si>
  <si>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</si>
  <si>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</si>
  <si>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</si>
  <si>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</si>
  <si>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</si>
  <si>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</si>
  <si>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</si>
  <si>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</si>
  <si>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</si>
  <si>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</si>
  <si>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</si>
  <si>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</si>
  <si>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</si>
  <si>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</si>
  <si>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</si>
  <si>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</si>
  <si>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</si>
  <si>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</si>
  <si>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</si>
  <si>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</si>
  <si>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</si>
  <si>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</si>
  <si>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</si>
  <si>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</si>
  <si>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</si>
  <si>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</si>
  <si>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</si>
  <si>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</si>
  <si>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</si>
  <si>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</si>
  <si>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</si>
  <si>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</si>
  <si>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</si>
  <si>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</si>
  <si>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</si>
  <si>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</si>
  <si>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</si>
  <si>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</si>
  <si>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</si>
  <si>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</si>
  <si>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</si>
  <si>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</si>
  <si>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</si>
  <si>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</si>
  <si>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</si>
  <si>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</si>
  <si>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</si>
  <si>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</si>
  <si>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</si>
  <si>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</si>
  <si>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</si>
  <si>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</si>
  <si>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</si>
  <si>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</si>
  <si>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</si>
  <si>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</si>
  <si>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</si>
  <si>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</si>
  <si>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</si>
  <si>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</si>
  <si>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</si>
  <si>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</si>
  <si>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</si>
  <si>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</si>
  <si>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</si>
  <si>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</si>
  <si>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</si>
  <si>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</si>
  <si>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</si>
  <si>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</si>
  <si>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</si>
  <si>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</si>
  <si>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</si>
  <si>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</si>
  <si>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</si>
  <si>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</si>
  <si>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</si>
  <si>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</si>
  <si>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</si>
  <si>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</si>
  <si>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</si>
  <si>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</si>
  <si>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</si>
  <si>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</si>
  <si>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</si>
  <si>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</si>
  <si>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</si>
  <si>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</si>
  <si>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</si>
  <si>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</si>
  <si>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</si>
  <si>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</si>
  <si>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</si>
  <si>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</si>
  <si>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</si>
  <si>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</si>
  <si>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</si>
  <si>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</si>
  <si>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</si>
  <si>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</si>
  <si>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</si>
  <si>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</si>
  <si>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</si>
  <si>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</si>
  <si>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</si>
  <si>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</si>
  <si>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</si>
  <si>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</si>
  <si>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</si>
  <si>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</si>
  <si>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</si>
  <si>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</si>
  <si>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</si>
  <si>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</si>
  <si>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</si>
  <si>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</si>
  <si>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</si>
  <si>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</si>
  <si>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</si>
  <si>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</si>
  <si>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</si>
  <si>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</si>
  <si>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</si>
  <si>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</si>
  <si>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</si>
  <si>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</si>
  <si>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</si>
  <si>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</si>
  <si>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</si>
  <si>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</si>
  <si>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</si>
  <si>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</si>
  <si>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</si>
  <si>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</si>
  <si>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</si>
  <si>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</si>
  <si>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</si>
  <si>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</si>
  <si>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</si>
  <si>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</si>
  <si>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</si>
  <si>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</si>
  <si>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</si>
  <si>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</si>
  <si>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</si>
  <si>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</si>
  <si>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</si>
  <si>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</si>
  <si>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</si>
  <si>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</si>
  <si>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</si>
  <si>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</si>
  <si>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</si>
  <si>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</si>
  <si>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</si>
  <si>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</si>
  <si>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</si>
  <si>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</si>
  <si>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</si>
  <si>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</si>
  <si>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</si>
  <si>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</si>
  <si>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</si>
  <si>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</si>
  <si>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</si>
  <si>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</si>
  <si>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</si>
  <si>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</si>
  <si>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</si>
  <si>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</si>
  <si>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</si>
  <si>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</si>
  <si>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</si>
  <si>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</si>
  <si>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</si>
  <si>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</si>
  <si>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</si>
  <si>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</si>
  <si>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</si>
  <si>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</si>
  <si>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</si>
  <si>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</si>
  <si>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</si>
  <si>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</si>
  <si>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</si>
  <si>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</si>
  <si>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</si>
  <si>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</si>
  <si>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</si>
  <si>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</si>
  <si>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</si>
  <si>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</si>
  <si>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</si>
  <si>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</si>
  <si>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</si>
  <si>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</si>
  <si>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</si>
  <si>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</si>
  <si>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</si>
  <si>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</si>
  <si>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</si>
  <si>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</si>
  <si>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</si>
  <si>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</si>
  <si>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</si>
  <si>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</si>
  <si>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</si>
  <si>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</si>
  <si>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</si>
  <si>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</si>
  <si>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</si>
  <si>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</si>
  <si>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</si>
  <si>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</si>
  <si>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</si>
  <si>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</si>
  <si>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</si>
  <si>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</si>
  <si>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</si>
  <si>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</si>
  <si>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</si>
  <si>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</si>
  <si>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</si>
  <si>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</si>
  <si>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</si>
  <si>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</si>
  <si>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</si>
  <si>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</si>
  <si>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</si>
  <si>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</si>
  <si>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</si>
  <si>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</si>
  <si>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</si>
  <si>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</si>
  <si>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</si>
  <si>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</si>
  <si>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</si>
  <si>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</si>
  <si>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</si>
  <si>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</si>
  <si>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</si>
  <si>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</si>
  <si>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</si>
  <si>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</si>
  <si>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</si>
  <si>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</si>
  <si>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</si>
  <si>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</si>
  <si>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</si>
  <si>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</si>
  <si>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</si>
  <si>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</si>
  <si>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</si>
  <si>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</si>
  <si>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</si>
  <si>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</si>
  <si>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</si>
  <si>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</si>
  <si>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</si>
  <si>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</si>
  <si>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</si>
  <si>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</si>
  <si>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</si>
  <si>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</si>
  <si>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</si>
  <si>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</si>
  <si>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</si>
  <si>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</si>
  <si>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</si>
  <si>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</si>
  <si>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</si>
  <si>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</si>
  <si>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</si>
  <si>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</si>
  <si>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</si>
  <si>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</si>
  <si>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</si>
  <si>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</si>
  <si>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</si>
  <si>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</si>
  <si>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</si>
  <si>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</si>
  <si>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</si>
  <si>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</si>
  <si>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</si>
  <si>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</si>
  <si>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</si>
  <si>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</si>
  <si>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</si>
  <si>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</si>
  <si>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</si>
  <si>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</si>
  <si>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</si>
  <si>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</si>
  <si>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</si>
  <si>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</si>
  <si>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</si>
  <si>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</si>
  <si>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</si>
  <si>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</si>
  <si>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</si>
  <si>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</si>
  <si>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</si>
  <si>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</si>
  <si>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</si>
  <si>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</si>
  <si>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</si>
  <si>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</si>
  <si>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</si>
  <si>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</si>
  <si>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</si>
  <si>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</si>
  <si>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</si>
  <si>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</si>
  <si>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</si>
  <si>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</si>
  <si>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</si>
  <si>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</si>
  <si>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</si>
  <si>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</si>
  <si>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</si>
  <si>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</si>
  <si>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</si>
  <si>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</si>
  <si>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</si>
  <si>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</si>
  <si>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</si>
  <si>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</si>
  <si>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</si>
  <si>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</si>
  <si>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</si>
  <si>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</si>
  <si>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</si>
  <si>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</si>
  <si>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</si>
  <si>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</si>
  <si>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</si>
  <si>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</si>
  <si>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</si>
  <si>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</si>
  <si>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</si>
  <si>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</si>
  <si>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</si>
  <si>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</si>
  <si>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</si>
  <si>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</si>
  <si>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</si>
  <si>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</si>
  <si>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</si>
  <si>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</si>
  <si>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</si>
  <si>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</si>
  <si>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</si>
  <si>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</si>
  <si>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</si>
  <si>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</si>
  <si>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</si>
  <si>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</si>
  <si>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</si>
  <si>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</si>
  <si>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</si>
  <si>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</si>
  <si>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</si>
  <si>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</si>
  <si>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</si>
  <si>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</si>
  <si>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</si>
  <si>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</si>
  <si>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</si>
  <si>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</si>
  <si>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</si>
  <si>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</si>
  <si>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</si>
  <si>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</si>
  <si>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</si>
  <si>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</si>
  <si>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</si>
  <si>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</si>
  <si>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</si>
  <si>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</si>
  <si>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</si>
  <si>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</si>
  <si>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</si>
  <si>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</si>
  <si>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</si>
  <si>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</si>
  <si>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</si>
  <si>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</si>
  <si>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</si>
  <si>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</si>
  <si>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</si>
  <si>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</si>
  <si>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</si>
  <si>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</si>
  <si>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</si>
  <si>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</si>
  <si>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</si>
  <si>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</si>
  <si>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</si>
  <si>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</si>
  <si>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</si>
  <si>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</si>
  <si>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</si>
  <si>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</si>
  <si>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</si>
  <si>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</si>
  <si>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</si>
  <si>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</si>
  <si>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</si>
  <si>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</si>
  <si>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</si>
  <si>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</si>
  <si>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</si>
  <si>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</si>
  <si>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</si>
  <si>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</si>
  <si>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</si>
  <si>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</si>
  <si>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</si>
  <si>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</si>
  <si>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</si>
  <si>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</si>
  <si>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</si>
  <si>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</si>
  <si>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</si>
  <si>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</si>
  <si>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</si>
  <si>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</si>
  <si>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</si>
  <si>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</si>
  <si>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</si>
  <si>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</si>
  <si>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</si>
  <si>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</si>
  <si>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</si>
  <si>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</si>
  <si>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</si>
  <si>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</si>
  <si>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</si>
  <si>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</si>
  <si>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</si>
  <si>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</si>
  <si>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</si>
  <si>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</si>
  <si>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</si>
  <si>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</si>
  <si>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</si>
  <si>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</si>
  <si>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</si>
  <si>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</si>
  <si>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</si>
  <si>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</si>
  <si>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</si>
  <si>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</si>
  <si>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</si>
  <si>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</si>
  <si>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</si>
  <si>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</si>
  <si>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</si>
  <si>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</si>
  <si>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</si>
  <si>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</si>
  <si>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</si>
  <si>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</si>
  <si>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</si>
  <si>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</si>
  <si>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</si>
  <si>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</si>
  <si>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</si>
  <si>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</si>
  <si>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</si>
  <si>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</si>
  <si>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</si>
  <si>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</si>
  <si>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</si>
  <si>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</si>
  <si>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</si>
  <si>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</si>
  <si>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</si>
  <si>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</si>
  <si>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</si>
  <si>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</si>
  <si>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</si>
  <si>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</si>
  <si>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</si>
  <si>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</si>
  <si>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</si>
  <si>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</si>
  <si>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</si>
  <si>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</si>
  <si>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</si>
  <si>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</si>
  <si>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</si>
  <si>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</si>
  <si>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</si>
  <si>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</si>
  <si>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</si>
  <si>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</si>
  <si>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</si>
  <si>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</si>
  <si>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</si>
  <si>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</si>
  <si>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</si>
  <si>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</si>
  <si>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</si>
  <si>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</si>
  <si>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</si>
  <si>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</si>
  <si>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</si>
  <si>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</si>
  <si>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</si>
  <si>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</si>
  <si>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</si>
  <si>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</si>
  <si>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</si>
  <si>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</si>
  <si>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</si>
  <si>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</si>
  <si>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</si>
  <si>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</si>
  <si>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</si>
  <si>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</si>
  <si>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</si>
  <si>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</si>
  <si>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</si>
  <si>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</si>
  <si>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</si>
  <si>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</si>
  <si>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</si>
  <si>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</si>
  <si>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</si>
  <si>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</si>
  <si>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</si>
  <si>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</si>
  <si>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</si>
  <si>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</si>
  <si>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</si>
  <si>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</si>
  <si>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</si>
  <si>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</si>
  <si>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</si>
  <si>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</si>
  <si>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</si>
  <si>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</si>
  <si>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</si>
  <si>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</si>
  <si>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</si>
  <si>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</si>
  <si>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</si>
  <si>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</si>
  <si>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</si>
  <si>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</si>
  <si>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</si>
  <si>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</si>
  <si>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</si>
  <si>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</si>
  <si>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</si>
  <si>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</si>
  <si>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</si>
  <si>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</si>
  <si>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</si>
  <si>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</si>
  <si>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</si>
  <si>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</si>
  <si>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</si>
  <si>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</si>
  <si>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</si>
  <si>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</si>
  <si>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</si>
  <si>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</si>
  <si>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</si>
  <si>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</si>
  <si>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</si>
  <si>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</si>
  <si>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</si>
  <si>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</si>
  <si>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</si>
  <si>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</si>
  <si>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</si>
  <si>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</si>
  <si>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</si>
  <si>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</si>
  <si>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</si>
  <si>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</si>
  <si>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</si>
  <si>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</si>
  <si>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</si>
  <si>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</si>
  <si>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</si>
  <si>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</si>
  <si>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</si>
  <si>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</si>
  <si>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</si>
  <si>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</si>
  <si>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</si>
  <si>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</si>
  <si>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</si>
  <si>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</si>
  <si>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</si>
  <si>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</si>
  <si>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</si>
  <si>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</si>
  <si>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</si>
  <si>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</si>
  <si>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</si>
  <si>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</si>
  <si>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</si>
  <si>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</si>
  <si>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</si>
  <si>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</si>
  <si>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</si>
  <si>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</si>
  <si>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</si>
  <si>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</si>
  <si>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</si>
  <si>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</si>
  <si>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</si>
  <si>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</si>
  <si>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</si>
  <si>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</si>
  <si>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</si>
  <si>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</si>
  <si>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</si>
  <si>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</si>
  <si>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</si>
  <si>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</si>
  <si>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</si>
  <si>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</si>
  <si>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</si>
  <si>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</si>
  <si>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</si>
  <si>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</si>
  <si>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</si>
  <si>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</si>
  <si>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</si>
  <si>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</si>
  <si>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</si>
  <si>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</si>
  <si>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</si>
  <si>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</si>
  <si>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</si>
  <si>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</si>
  <si>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</si>
  <si>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</si>
  <si>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</si>
  <si>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</si>
  <si>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</si>
  <si>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</si>
  <si>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</si>
  <si>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</si>
  <si>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</si>
  <si>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</si>
  <si>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</si>
  <si>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</si>
  <si>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</si>
  <si>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</si>
  <si>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</si>
  <si>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</si>
  <si>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</si>
  <si>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</si>
  <si>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</si>
  <si>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</si>
  <si>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</si>
  <si>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</si>
  <si>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</si>
  <si>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</si>
  <si>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</si>
  <si>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</si>
  <si>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</si>
  <si>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</si>
  <si>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</si>
  <si>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</si>
  <si>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</si>
  <si>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</si>
  <si>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</si>
  <si>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</si>
  <si>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</si>
  <si>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</si>
  <si>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</si>
  <si>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</si>
  <si>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</si>
  <si>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</si>
  <si>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</si>
  <si>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</si>
  <si>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</si>
  <si>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</si>
  <si>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</si>
  <si>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</si>
  <si>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</si>
  <si>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</si>
  <si>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</si>
  <si>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</si>
  <si>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</si>
  <si>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</si>
  <si>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</si>
  <si>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</si>
  <si>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</si>
  <si>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</si>
  <si>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</si>
  <si>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</si>
  <si>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</si>
  <si>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</si>
  <si>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</si>
  <si>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</si>
  <si>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</si>
  <si>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</si>
  <si>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</si>
  <si>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</si>
  <si>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</si>
  <si>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</si>
  <si>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</si>
  <si>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</si>
  <si>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</si>
  <si>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</si>
  <si>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</si>
  <si>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</si>
  <si>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</si>
  <si>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</si>
  <si>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</si>
  <si>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</si>
  <si>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</si>
  <si>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</si>
  <si>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</si>
  <si>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</si>
  <si>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</si>
  <si>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</si>
  <si>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</si>
  <si>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</si>
  <si>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</si>
  <si>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</si>
  <si>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</si>
  <si>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</si>
  <si>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</si>
  <si>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</si>
  <si>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</si>
  <si>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</si>
  <si>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</si>
  <si>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</si>
  <si>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</si>
  <si>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</si>
  <si>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</si>
  <si>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</si>
  <si>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</si>
  <si>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</si>
  <si>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</si>
  <si>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</si>
  <si>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</si>
  <si>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</si>
  <si>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</si>
  <si>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</si>
  <si>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</si>
  <si>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</si>
  <si>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</si>
  <si>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</si>
  <si>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</si>
  <si>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</si>
  <si>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</si>
  <si>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</si>
  <si>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</si>
  <si>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</si>
  <si>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</si>
  <si>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</si>
  <si>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</si>
  <si>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</si>
  <si>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</si>
  <si>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</si>
  <si>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</si>
  <si>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</si>
  <si>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</si>
  <si>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</si>
  <si>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</si>
  <si>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</si>
  <si>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</si>
  <si>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</si>
  <si>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</si>
  <si>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</si>
  <si>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</si>
  <si>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</si>
  <si>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</si>
  <si>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</si>
  <si>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</si>
  <si>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</si>
  <si>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</si>
  <si>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</si>
  <si>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</si>
  <si>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</si>
  <si>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</si>
  <si>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</si>
  <si>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</si>
  <si>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</si>
  <si>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</si>
  <si>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</si>
  <si>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</si>
  <si>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</si>
  <si>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</si>
  <si>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</si>
  <si>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</si>
  <si>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</si>
  <si>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</si>
  <si>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</si>
  <si>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</si>
  <si>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</si>
  <si>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</si>
  <si>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</si>
  <si>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</si>
  <si>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</si>
  <si>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</si>
  <si>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</si>
  <si>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</si>
  <si>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</si>
  <si>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</si>
  <si>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</si>
  <si>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</si>
  <si>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</si>
  <si>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</si>
  <si>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</si>
  <si>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</si>
  <si>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</si>
  <si>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</si>
  <si>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</si>
  <si>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</si>
  <si>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</si>
  <si>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</si>
  <si>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</si>
  <si>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</si>
  <si>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</si>
  <si>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</si>
  <si>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</si>
  <si>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</si>
  <si>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</si>
  <si>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</si>
  <si>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</si>
  <si>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</si>
  <si>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</si>
  <si>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</si>
  <si>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</si>
  <si>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</si>
  <si>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</si>
  <si>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</si>
  <si>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</si>
  <si>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</si>
  <si>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</si>
  <si>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</si>
  <si>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</si>
  <si>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</si>
  <si>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</si>
  <si>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</si>
  <si>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</si>
  <si>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</si>
  <si>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</si>
  <si>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</si>
  <si>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</si>
  <si>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</si>
  <si>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</si>
  <si>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</si>
  <si>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</si>
  <si>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</si>
  <si>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</si>
  <si>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</si>
  <si>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</si>
  <si>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</si>
  <si>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</si>
  <si>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</si>
  <si>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</si>
  <si>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</si>
  <si>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</si>
  <si>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</si>
  <si>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</si>
  <si>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</si>
  <si>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</si>
  <si>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</si>
  <si>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</si>
  <si>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</si>
  <si>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</si>
  <si>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</si>
  <si>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</si>
  <si>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</si>
  <si>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</si>
  <si>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</si>
  <si>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</si>
  <si>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</si>
  <si>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</si>
  <si>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</si>
  <si>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</si>
  <si>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</si>
  <si>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</si>
  <si>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</si>
  <si>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</si>
  <si>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</si>
  <si>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</si>
  <si>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</si>
  <si>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</si>
  <si>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</si>
  <si>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</si>
  <si>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</si>
  <si>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</si>
  <si>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</si>
  <si>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</si>
  <si>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</si>
  <si>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</si>
  <si>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</si>
  <si>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</si>
  <si>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</si>
  <si>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</si>
  <si>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</si>
  <si>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</si>
  <si>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</si>
  <si>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</si>
  <si>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</si>
  <si>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</si>
  <si>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</si>
  <si>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</si>
  <si>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</si>
  <si>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</si>
  <si>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</si>
  <si>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</si>
  <si>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</si>
  <si>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</si>
  <si>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</si>
  <si>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</si>
  <si>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</si>
  <si>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</si>
  <si>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</si>
  <si>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</si>
  <si>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</si>
  <si>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</si>
  <si>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</si>
  <si>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</si>
  <si>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</si>
  <si>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</si>
  <si>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</si>
  <si>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</si>
  <si>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</si>
  <si>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</si>
  <si>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</si>
  <si>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</si>
  <si>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</si>
  <si>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</si>
  <si>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</si>
  <si>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</si>
  <si>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</si>
  <si>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</si>
  <si>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</si>
  <si>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</si>
  <si>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</si>
  <si>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</si>
  <si>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</si>
  <si>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</si>
  <si>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</si>
  <si>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</si>
  <si>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</si>
  <si>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</si>
  <si>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</si>
  <si>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</si>
  <si>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</si>
  <si>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</si>
  <si>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</si>
  <si>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</si>
  <si>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</si>
  <si>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</si>
  <si>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</si>
  <si>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</si>
  <si>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</si>
  <si>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</si>
  <si>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</si>
  <si>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</si>
  <si>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</si>
  <si>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</si>
  <si>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</si>
  <si>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</si>
  <si>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</si>
  <si>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</si>
  <si>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</si>
  <si>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</si>
  <si>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</si>
  <si>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</si>
  <si>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</si>
  <si>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</si>
  <si>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</si>
  <si>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</si>
  <si>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</si>
  <si>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</si>
  <si>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</si>
  <si>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</si>
  <si>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</si>
  <si>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</si>
  <si>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</si>
  <si>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</si>
  <si>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</si>
  <si>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</si>
  <si>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</si>
  <si>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</si>
  <si>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</si>
  <si>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</si>
  <si>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</si>
  <si>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</si>
  <si>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</si>
  <si>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</si>
  <si>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</si>
  <si>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</si>
  <si>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</si>
  <si>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</si>
  <si>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</si>
  <si>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</si>
  <si>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</si>
  <si>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</si>
  <si>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</si>
  <si>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</si>
  <si>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</si>
  <si>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</si>
  <si>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</si>
  <si>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</si>
  <si>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</si>
  <si>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</si>
  <si>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</si>
  <si>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</si>
  <si>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</si>
  <si>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</si>
  <si>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</si>
  <si>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</si>
  <si>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</si>
  <si>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</si>
  <si>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</si>
  <si>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</si>
  <si>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</si>
  <si>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</si>
  <si>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</si>
  <si>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</si>
  <si>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</si>
  <si>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</si>
  <si>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</si>
  <si>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</si>
  <si>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</si>
  <si>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</si>
  <si>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</si>
  <si>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</si>
  <si>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</si>
  <si>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</si>
  <si>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</si>
  <si>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</si>
  <si>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</si>
  <si>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</si>
  <si>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</si>
  <si>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</si>
  <si>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</si>
  <si>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</si>
  <si>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</si>
  <si>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</si>
  <si>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</si>
  <si>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</si>
  <si>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</si>
  <si>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</si>
  <si>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</si>
  <si>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</si>
  <si>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</si>
  <si>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</si>
  <si>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</si>
  <si>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</si>
  <si>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</si>
  <si>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</si>
  <si>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</si>
  <si>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</si>
  <si>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</si>
  <si>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</si>
  <si>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</si>
  <si>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</si>
  <si>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</si>
  <si>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</si>
  <si>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</si>
  <si>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</si>
  <si>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</si>
  <si>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</si>
  <si>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</si>
  <si>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</si>
  <si>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</si>
  <si>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</si>
  <si>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</si>
  <si>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</si>
  <si>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</si>
  <si>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</si>
  <si>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</si>
  <si>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</si>
  <si>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</si>
  <si>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</si>
  <si>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</si>
  <si>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</si>
  <si>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</si>
  <si>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</si>
  <si>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</si>
  <si>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</si>
  <si>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</si>
  <si>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</si>
  <si>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</si>
  <si>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</si>
  <si>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</si>
  <si>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</si>
  <si>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</si>
  <si>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</si>
  <si>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</si>
  <si>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</si>
  <si>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</si>
  <si>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</si>
  <si>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</si>
  <si>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</si>
  <si>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</si>
  <si>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</si>
  <si>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</si>
  <si>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</si>
  <si>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</si>
  <si>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</si>
  <si>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</si>
  <si>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</si>
  <si>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</si>
  <si>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</si>
  <si>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</si>
  <si>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</si>
  <si>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</si>
  <si>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</si>
  <si>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</si>
  <si>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</si>
  <si>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</si>
  <si>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</si>
  <si>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</si>
  <si>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</si>
  <si>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</si>
  <si>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</si>
  <si>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</si>
  <si>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</si>
  <si>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</si>
  <si>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</si>
  <si>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</si>
  <si>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</si>
  <si>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</si>
  <si>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</si>
  <si>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</si>
  <si>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</si>
  <si>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</si>
  <si>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</si>
  <si>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</si>
  <si>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</si>
  <si>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</si>
  <si>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</si>
  <si>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</si>
  <si>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</si>
  <si>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</si>
  <si>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</si>
  <si>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</si>
  <si>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</si>
  <si>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</si>
  <si>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</si>
  <si>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</si>
  <si>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</si>
  <si>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</si>
  <si>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</si>
  <si>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</si>
  <si>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</si>
  <si>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</si>
  <si>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</si>
  <si>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</si>
  <si>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</si>
  <si>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</si>
  <si>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</si>
  <si>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</si>
  <si>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</si>
  <si>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</si>
  <si>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</si>
  <si>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</si>
  <si>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</si>
  <si>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</si>
  <si>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</si>
  <si>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</si>
  <si>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</si>
  <si>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</si>
  <si>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</si>
  <si>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</si>
  <si>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</si>
  <si>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</si>
  <si>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</si>
  <si>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</si>
  <si>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</si>
  <si>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</si>
  <si>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</si>
  <si>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</si>
  <si>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</si>
  <si>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</si>
  <si>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</si>
  <si>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</si>
  <si>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</si>
  <si>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</si>
  <si>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</si>
  <si>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</si>
  <si>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</si>
  <si>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</si>
  <si>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</si>
  <si>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</si>
  <si>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</si>
  <si>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</si>
  <si>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</si>
  <si>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</si>
  <si>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</si>
  <si>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</si>
  <si>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</si>
  <si>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</si>
  <si>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</si>
  <si>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</si>
  <si>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</si>
  <si>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</si>
  <si>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</si>
  <si>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</si>
  <si>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</si>
  <si>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</si>
  <si>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</si>
  <si>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</si>
  <si>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</si>
  <si>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</si>
  <si>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</si>
  <si>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</si>
  <si>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</si>
  <si>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</si>
  <si>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</si>
  <si>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</si>
  <si>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</si>
  <si>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</si>
  <si>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</si>
  <si>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</si>
  <si>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</si>
  <si>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</si>
  <si>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</si>
  <si>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</si>
  <si>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</si>
  <si>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</si>
  <si>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</si>
  <si>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</si>
  <si>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</si>
  <si>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</si>
  <si>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</si>
  <si>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</si>
  <si>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</si>
  <si>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</si>
  <si>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</si>
  <si>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</si>
  <si>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</si>
  <si>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</si>
  <si>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</si>
  <si>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</si>
  <si>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</si>
  <si>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</si>
  <si>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</si>
  <si>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</si>
  <si>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</si>
  <si>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</si>
  <si>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</si>
  <si>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</si>
  <si>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</si>
  <si>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</si>
  <si>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</si>
  <si>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</si>
  <si>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</si>
  <si>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</si>
  <si>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</si>
  <si>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</si>
  <si>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</si>
  <si>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</si>
  <si>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</si>
  <si>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</si>
  <si>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</si>
  <si>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</si>
  <si>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</si>
  <si>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</si>
  <si>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</si>
  <si>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</si>
  <si>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</si>
  <si>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</si>
  <si>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</si>
  <si>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</si>
  <si>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</si>
  <si>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</si>
  <si>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</si>
  <si>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</si>
  <si>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</si>
  <si>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</si>
  <si>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</si>
  <si>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</si>
  <si>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</si>
  <si>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</si>
  <si>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</si>
  <si>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</si>
  <si>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</si>
  <si>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</si>
  <si>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</si>
  <si>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</si>
  <si>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</si>
  <si>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</si>
  <si>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</si>
  <si>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</si>
  <si>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</si>
  <si>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</si>
  <si>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</si>
  <si>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</si>
  <si>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</si>
  <si>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</si>
  <si>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</si>
  <si>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</si>
  <si>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</si>
  <si>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</si>
  <si>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</si>
  <si>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</si>
  <si>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</si>
  <si>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</si>
  <si>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</si>
  <si>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</si>
  <si>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</si>
  <si>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</si>
  <si>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</si>
  <si>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</si>
  <si>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</si>
  <si>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</si>
  <si>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</si>
  <si>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</si>
  <si>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</si>
  <si>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</si>
  <si>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</si>
  <si>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</si>
  <si>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</si>
  <si>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</si>
  <si>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</si>
  <si>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</si>
  <si>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</si>
  <si>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</si>
  <si>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</si>
  <si>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</si>
  <si>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</si>
  <si>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</si>
  <si>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</si>
  <si>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</si>
  <si>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</si>
  <si>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</si>
  <si>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</si>
  <si>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</si>
  <si>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</si>
  <si>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</si>
  <si>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</si>
  <si>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</si>
  <si>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</si>
  <si>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</si>
  <si>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</si>
  <si>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</si>
  <si>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</si>
  <si>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</si>
  <si>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</si>
  <si>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</si>
  <si>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</si>
  <si>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</si>
  <si>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</si>
  <si>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</si>
  <si>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</si>
  <si>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</si>
  <si>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</si>
  <si>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</si>
  <si>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</si>
  <si>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</si>
  <si>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</si>
  <si>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</si>
  <si>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</si>
  <si>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</si>
  <si>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</si>
  <si>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</si>
  <si>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</si>
  <si>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</si>
  <si>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</si>
  <si>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</si>
  <si>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</si>
  <si>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</si>
  <si>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</si>
  <si>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</si>
  <si>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</si>
  <si>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</si>
  <si>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</si>
  <si>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</si>
  <si>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</si>
  <si>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</si>
  <si>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</si>
  <si>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</si>
  <si>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</si>
  <si>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</si>
  <si>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</si>
  <si>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</si>
  <si>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</si>
  <si>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</si>
  <si>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</si>
  <si>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</si>
  <si>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</si>
  <si>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</si>
  <si>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</si>
  <si>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</si>
  <si>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</si>
  <si>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</si>
  <si>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</si>
  <si>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</si>
  <si>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</si>
  <si>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</si>
  <si>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</si>
  <si>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</si>
  <si>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</si>
  <si>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</si>
  <si>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</si>
  <si>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</si>
  <si>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</si>
  <si>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</si>
  <si>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</si>
  <si>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</si>
  <si>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</si>
  <si>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</si>
  <si>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</si>
  <si>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</si>
  <si>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</si>
  <si>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</si>
  <si>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</si>
  <si>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</si>
  <si>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</si>
  <si>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</si>
  <si>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</si>
  <si>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</si>
  <si>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</si>
  <si>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</si>
  <si>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</si>
  <si>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</si>
  <si>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</si>
  <si>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</si>
  <si>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</si>
  <si>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</si>
  <si>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</si>
  <si>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</si>
  <si>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</si>
  <si>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</si>
  <si>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</si>
  <si>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</si>
  <si>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</si>
  <si>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</si>
  <si>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</si>
  <si>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</si>
  <si>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</si>
  <si>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</si>
  <si>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</si>
  <si>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</si>
  <si>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</si>
  <si>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</si>
  <si>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</si>
  <si>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</si>
  <si>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</si>
  <si>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</si>
  <si>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</si>
  <si>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</si>
  <si>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</si>
  <si>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</si>
  <si>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</si>
  <si>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</si>
  <si>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</si>
  <si>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</si>
  <si>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</si>
  <si>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</si>
  <si>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</si>
  <si>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</si>
  <si>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</si>
  <si>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</si>
  <si>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</si>
  <si>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</si>
  <si>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</si>
  <si>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</si>
  <si>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</si>
  <si>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</si>
  <si>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</si>
  <si>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</si>
  <si>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</si>
  <si>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</si>
  <si>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</si>
  <si>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</si>
  <si>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</si>
  <si>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</si>
  <si>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</si>
  <si>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</si>
  <si>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</si>
  <si>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</si>
  <si>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</si>
  <si>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</si>
  <si>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</si>
  <si>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</si>
  <si>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</si>
  <si>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</si>
  <si>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</si>
  <si>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</si>
  <si>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</si>
  <si>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</si>
  <si>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</si>
  <si>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</si>
  <si>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</si>
  <si>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</si>
  <si>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</si>
  <si>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</si>
  <si>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</si>
  <si>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</si>
  <si>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</si>
  <si>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</si>
  <si>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</si>
  <si>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</si>
  <si>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</si>
  <si>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</si>
  <si>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</si>
  <si>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</si>
  <si>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</si>
  <si>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</si>
  <si>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</si>
  <si>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</si>
  <si>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</si>
  <si>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</si>
  <si>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</si>
  <si>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</si>
  <si>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</si>
  <si>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</si>
  <si>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</si>
  <si>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</si>
  <si>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</si>
  <si>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</si>
  <si>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</si>
  <si>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</si>
  <si>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</si>
  <si>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</si>
  <si>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</si>
  <si>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</si>
  <si>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</si>
  <si>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</si>
  <si>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</si>
  <si>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</si>
  <si>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</si>
  <si>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</si>
  <si>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</si>
  <si>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</si>
  <si>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</si>
  <si>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</si>
  <si>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</si>
  <si>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</si>
  <si>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</si>
  <si>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</si>
  <si>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</si>
  <si>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</si>
  <si>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</si>
  <si>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</si>
  <si>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</si>
  <si>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</si>
  <si>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</si>
  <si>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</si>
  <si>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</si>
  <si>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</si>
  <si>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</si>
  <si>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</si>
  <si>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</si>
  <si>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</si>
  <si>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</si>
  <si>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</si>
  <si>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</si>
  <si>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</si>
  <si>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</si>
  <si>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</si>
  <si>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</si>
  <si>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</si>
  <si>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</si>
  <si>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</si>
  <si>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</si>
  <si>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</si>
  <si>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</si>
  <si>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</si>
  <si>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</si>
  <si>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</si>
  <si>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</si>
  <si>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</si>
  <si>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</si>
  <si>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</si>
  <si>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</si>
  <si>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</si>
  <si>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</si>
  <si>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</si>
  <si>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</si>
  <si>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</si>
  <si>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</si>
  <si>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</si>
  <si>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</si>
  <si>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</si>
  <si>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</si>
  <si>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</si>
  <si>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</si>
  <si>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</si>
  <si>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</si>
  <si>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</si>
  <si>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</si>
  <si>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</si>
  <si>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</si>
  <si>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</si>
  <si>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</si>
  <si>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</si>
  <si>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</si>
  <si>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</si>
  <si>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</si>
  <si>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</si>
  <si>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</si>
  <si>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</si>
  <si>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</si>
  <si>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</si>
  <si>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</si>
  <si>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</si>
  <si>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</si>
  <si>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</si>
  <si>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</si>
  <si>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</si>
  <si>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</si>
  <si>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</si>
  <si>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</si>
  <si>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</si>
  <si>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</si>
  <si>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</si>
  <si>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</si>
  <si>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</si>
  <si>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</si>
  <si>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</si>
  <si>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</si>
  <si>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</si>
  <si>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</si>
  <si>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</si>
  <si>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</si>
  <si>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</si>
  <si>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</si>
  <si>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</si>
  <si>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</si>
  <si>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</si>
  <si>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</si>
  <si>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</si>
  <si>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</si>
  <si>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</si>
  <si>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</si>
  <si>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</si>
  <si>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</si>
  <si>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</si>
  <si>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</si>
  <si>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</si>
  <si>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</si>
  <si>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</si>
  <si>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</si>
  <si>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</si>
  <si>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</si>
  <si>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</si>
  <si>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</si>
  <si>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</si>
  <si>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</si>
  <si>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</si>
  <si>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</si>
  <si>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</si>
  <si>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</si>
  <si>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</si>
  <si>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</si>
  <si>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</si>
  <si>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</si>
  <si>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</si>
  <si>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</si>
  <si>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</si>
  <si>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</si>
  <si>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</si>
  <si>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</si>
  <si>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</si>
  <si>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</si>
  <si>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</si>
  <si>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</si>
  <si>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</si>
  <si>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</si>
  <si>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</si>
  <si>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</si>
  <si>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</si>
  <si>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</si>
  <si>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</si>
  <si>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</si>
  <si>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</si>
  <si>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</si>
  <si>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</si>
  <si>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</si>
  <si>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</si>
  <si>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</si>
  <si>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</si>
  <si>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</si>
  <si>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</si>
  <si>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</si>
  <si>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</si>
  <si>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</si>
  <si>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</si>
  <si>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</si>
  <si>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</si>
  <si>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</si>
  <si>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</si>
  <si>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</si>
  <si>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</si>
  <si>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</si>
  <si>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</si>
  <si>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</si>
  <si>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</si>
  <si>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</si>
  <si>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</si>
  <si>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</si>
  <si>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</si>
  <si>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</si>
  <si>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</si>
  <si>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</si>
  <si>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</si>
  <si>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</si>
  <si>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</si>
  <si>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</si>
  <si>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</si>
  <si>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</si>
  <si>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</si>
  <si>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</si>
  <si>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</si>
  <si>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</si>
  <si>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</si>
  <si>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</si>
  <si>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</si>
  <si>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</si>
  <si>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</si>
  <si>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</si>
  <si>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</si>
  <si>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</si>
  <si>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</si>
  <si>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</si>
  <si>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</si>
  <si>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</si>
  <si>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</si>
  <si>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</si>
  <si>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</si>
  <si>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</si>
  <si>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</si>
  <si>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</si>
  <si>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</si>
  <si>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</si>
  <si>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</si>
  <si>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</si>
  <si>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</si>
  <si>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</si>
  <si>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</si>
  <si>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</si>
  <si>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</si>
  <si>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</si>
  <si>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</si>
  <si>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</si>
  <si>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</si>
  <si>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</si>
  <si>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</si>
  <si>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</si>
  <si>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</si>
  <si>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</si>
  <si>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</si>
  <si>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</si>
  <si>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</si>
  <si>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</si>
  <si>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</si>
  <si>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</si>
  <si>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</si>
  <si>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</si>
  <si>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</si>
  <si>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</si>
  <si>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</si>
  <si>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</si>
  <si>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</si>
  <si>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</si>
  <si>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</si>
  <si>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</si>
  <si>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</si>
  <si>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</si>
  <si>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</si>
  <si>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</si>
  <si>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</si>
  <si>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</si>
  <si>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</si>
  <si>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</si>
  <si>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</si>
  <si>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</si>
  <si>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</si>
  <si>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</si>
  <si>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</si>
  <si>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</si>
  <si>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</si>
  <si>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</si>
  <si>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</si>
  <si>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</si>
  <si>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</si>
  <si>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</si>
  <si>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</si>
  <si>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</si>
  <si>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</si>
  <si>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</si>
  <si>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</si>
  <si>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</si>
  <si>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</si>
  <si>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</si>
  <si>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</si>
  <si>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</si>
  <si>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</si>
  <si>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</si>
  <si>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</si>
  <si>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</si>
  <si>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</si>
  <si>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</si>
  <si>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</si>
  <si>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</si>
  <si>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</si>
  <si>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</si>
  <si>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</si>
  <si>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</si>
  <si>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</si>
  <si>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</si>
  <si>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</si>
  <si>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</si>
  <si>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</si>
  <si>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</si>
  <si>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</si>
  <si>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</si>
  <si>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</si>
  <si>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</si>
  <si>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</si>
  <si>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</si>
  <si>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</si>
  <si>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</si>
  <si>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</si>
  <si>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</si>
  <si>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</si>
  <si>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</si>
  <si>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</si>
  <si>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</si>
  <si>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</si>
  <si>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</si>
  <si>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</si>
  <si>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</si>
  <si>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</si>
  <si>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</si>
  <si>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</si>
  <si>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</si>
  <si>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</si>
  <si>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</si>
  <si>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</si>
  <si>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</si>
  <si>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</si>
  <si>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</si>
  <si>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</si>
  <si>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</si>
  <si>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</si>
  <si>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</si>
  <si>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</si>
  <si>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</si>
  <si>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</si>
  <si>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</si>
  <si>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</si>
  <si>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</si>
  <si>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</si>
  <si>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</si>
  <si>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</si>
  <si>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</si>
  <si>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</si>
  <si>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</si>
  <si>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</si>
  <si>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</si>
  <si>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</si>
  <si>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</si>
  <si>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</si>
  <si>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</si>
  <si>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</si>
  <si>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</si>
  <si>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</si>
  <si>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</si>
  <si>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</si>
  <si>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</si>
  <si>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</si>
  <si>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</si>
  <si>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</si>
  <si>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</si>
  <si>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</si>
  <si>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</si>
  <si>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</si>
  <si>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</si>
  <si>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</si>
  <si>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</si>
  <si>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</si>
  <si>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</si>
  <si>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</si>
  <si>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</si>
  <si>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</si>
  <si>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</si>
  <si>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</si>
  <si>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</si>
  <si>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</si>
  <si>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</si>
  <si>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</si>
  <si>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</si>
  <si>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</si>
  <si>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</si>
  <si>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</si>
  <si>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</si>
  <si>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</si>
  <si>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</si>
  <si>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</si>
  <si>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</si>
  <si>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</si>
  <si>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</si>
  <si>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</si>
  <si>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</si>
  <si>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</si>
  <si>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</si>
  <si>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</si>
  <si>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</si>
  <si>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</si>
  <si>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</si>
  <si>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</si>
  <si>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</si>
  <si>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</si>
  <si>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</si>
  <si>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</si>
  <si>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</si>
  <si>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</si>
  <si>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</si>
  <si>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</si>
  <si>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</si>
  <si>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</si>
  <si>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</si>
  <si>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</si>
  <si>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</si>
  <si>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</si>
  <si>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</si>
  <si>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</si>
  <si>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</si>
  <si>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</si>
  <si>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</si>
  <si>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</si>
  <si>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</si>
  <si>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</si>
  <si>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</si>
  <si>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</si>
  <si>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</si>
  <si>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</si>
  <si>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</si>
  <si>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</si>
  <si>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</si>
  <si>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</si>
  <si>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</si>
  <si>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</si>
  <si>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</si>
  <si>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</si>
  <si>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</si>
  <si>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</si>
  <si>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</si>
  <si>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</si>
  <si>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</si>
  <si>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</si>
  <si>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</si>
  <si>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</si>
  <si>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</si>
  <si>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</si>
  <si>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</si>
  <si>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</si>
  <si>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</si>
  <si>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</si>
  <si>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</si>
  <si>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</si>
  <si>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</si>
  <si>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</si>
  <si>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</si>
  <si>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</si>
  <si>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</si>
  <si>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</si>
  <si>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</si>
  <si>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</si>
  <si>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</si>
  <si>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</si>
  <si>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</si>
  <si>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</si>
  <si>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</si>
  <si>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</si>
  <si>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</si>
  <si>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</si>
  <si>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</si>
  <si>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</si>
  <si>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</si>
  <si>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</si>
  <si>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</si>
  <si>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</si>
  <si>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</si>
  <si>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</si>
  <si>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</si>
  <si>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</si>
  <si>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</si>
  <si>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</si>
  <si>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</si>
  <si>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</si>
  <si>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</si>
  <si>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</si>
  <si>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</si>
  <si>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</si>
  <si>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</si>
  <si>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</si>
  <si>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</si>
  <si>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</si>
  <si>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</si>
  <si>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</si>
  <si>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</si>
  <si>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</si>
  <si>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</si>
  <si>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</si>
  <si>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</si>
  <si>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</si>
  <si>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</si>
  <si>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</si>
  <si>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</si>
  <si>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</si>
  <si>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</si>
  <si>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</si>
  <si>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</si>
  <si>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</si>
  <si>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</si>
  <si>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</si>
  <si>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</si>
  <si>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</si>
  <si>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</si>
  <si>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</si>
  <si>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</si>
  <si>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</si>
  <si>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</si>
  <si>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</si>
  <si>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</si>
  <si>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</si>
  <si>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</si>
  <si>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</si>
  <si>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</si>
  <si>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</si>
  <si>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</si>
  <si>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</si>
  <si>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</si>
  <si>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</si>
  <si>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</si>
  <si>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</si>
  <si>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</si>
  <si>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</si>
  <si>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</si>
  <si>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</si>
  <si>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</si>
  <si>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</si>
  <si>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</si>
  <si>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</si>
  <si>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</si>
  <si>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</si>
  <si>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</si>
  <si>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</si>
  <si>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</si>
  <si>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</si>
  <si>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</si>
  <si>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</si>
  <si>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</si>
  <si>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</si>
  <si>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</si>
  <si>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</si>
  <si>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</si>
  <si>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</si>
  <si>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</si>
  <si>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</si>
  <si>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</si>
  <si>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</si>
  <si>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</si>
  <si>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</si>
  <si>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</si>
  <si>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</si>
  <si>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</si>
  <si>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</si>
  <si>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</si>
  <si>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</si>
  <si>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</si>
  <si>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</si>
  <si>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</si>
  <si>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</si>
  <si>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</si>
  <si>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</si>
  <si>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</si>
  <si>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</si>
  <si>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</si>
  <si>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</si>
  <si>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</si>
  <si>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</si>
  <si>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</si>
  <si>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</si>
  <si>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</si>
  <si>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</si>
  <si>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</si>
  <si>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</si>
  <si>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</si>
  <si>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</si>
  <si>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</si>
  <si>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</si>
  <si>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</si>
  <si>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</si>
  <si>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</si>
  <si>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</si>
  <si>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</si>
  <si>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</si>
  <si>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</si>
  <si>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</si>
  <si>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</si>
  <si>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</si>
  <si>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</si>
  <si>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</si>
  <si>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</si>
  <si>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</si>
  <si>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</si>
  <si>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</si>
  <si>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</si>
  <si>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</si>
  <si>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</si>
  <si>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</si>
  <si>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</si>
  <si>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</si>
  <si>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</si>
  <si>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</si>
  <si>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</si>
  <si>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</si>
  <si>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</si>
  <si>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</si>
  <si>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</si>
  <si>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</si>
  <si>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</si>
  <si>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</si>
  <si>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</si>
  <si>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</si>
  <si>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</si>
  <si>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</si>
  <si>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</si>
  <si>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</si>
  <si>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</si>
  <si>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</si>
  <si>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</si>
  <si>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</si>
  <si>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</si>
  <si>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</si>
  <si>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</si>
  <si>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</si>
  <si>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</si>
  <si>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</si>
  <si>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</si>
  <si>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</si>
  <si>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</si>
  <si>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</si>
  <si>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</si>
  <si>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</si>
  <si>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</si>
  <si>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</si>
  <si>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</si>
  <si>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</si>
  <si>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</si>
  <si>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</si>
  <si>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</si>
  <si>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</si>
  <si>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</si>
  <si>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</si>
  <si>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</si>
  <si>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</si>
  <si>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</si>
  <si>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</si>
  <si>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</si>
  <si>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</si>
  <si>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</si>
  <si>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</si>
  <si>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</si>
  <si>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</si>
  <si>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</si>
  <si>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</si>
  <si>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</si>
  <si>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</si>
  <si>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</si>
  <si>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</si>
  <si>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</si>
  <si>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</si>
  <si>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</si>
  <si>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</si>
  <si>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</si>
  <si>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</si>
  <si>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</si>
  <si>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</si>
  <si>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</si>
  <si>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</si>
  <si>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</si>
  <si>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</si>
  <si>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</si>
  <si>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</si>
  <si>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</si>
  <si>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</si>
  <si>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</si>
  <si>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</si>
  <si>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</si>
  <si>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</si>
  <si>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</si>
  <si>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</si>
  <si>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</si>
  <si>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</si>
  <si>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</si>
  <si>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</si>
  <si>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</si>
  <si>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</si>
  <si>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</si>
  <si>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</si>
  <si>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</si>
  <si>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</si>
  <si>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</si>
  <si>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</si>
  <si>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</si>
  <si>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</si>
  <si>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</si>
  <si>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</si>
  <si>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</si>
  <si>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</si>
  <si>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</si>
  <si>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</si>
  <si>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</si>
  <si>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</si>
  <si>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</si>
  <si>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</si>
  <si>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</si>
  <si>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</si>
  <si>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</si>
  <si>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</si>
  <si>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</si>
  <si>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</si>
  <si>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</si>
  <si>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</si>
  <si>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</si>
  <si>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</si>
  <si>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</si>
  <si>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</si>
  <si>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</si>
  <si>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</si>
  <si>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</si>
  <si>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</si>
  <si>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</si>
  <si>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</si>
  <si>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</si>
  <si>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</si>
  <si>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</si>
  <si>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</si>
  <si>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</si>
  <si>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</si>
  <si>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</si>
  <si>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</si>
  <si>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</si>
  <si>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</si>
  <si>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</si>
  <si>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</si>
  <si>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</si>
  <si>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</si>
  <si>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</si>
  <si>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</si>
  <si>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</si>
  <si>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</si>
  <si>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</si>
  <si>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</si>
  <si>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</si>
  <si>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</si>
  <si>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</si>
  <si>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</si>
  <si>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</si>
  <si>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</si>
  <si>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</si>
  <si>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</si>
  <si>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</si>
  <si>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</si>
  <si>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</si>
  <si>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</si>
  <si>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</si>
  <si>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</si>
  <si>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</si>
  <si>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</si>
  <si>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</si>
  <si>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</si>
  <si>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</si>
  <si>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</si>
  <si>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</si>
  <si>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</si>
  <si>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</si>
  <si>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</si>
  <si>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</si>
  <si>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</si>
  <si>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</si>
  <si>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</si>
  <si>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</si>
  <si>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</si>
  <si>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</si>
  <si>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</si>
  <si>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</si>
  <si>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</si>
  <si>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</si>
  <si>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</si>
  <si>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</si>
  <si>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</si>
  <si>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</si>
  <si>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</si>
  <si>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</si>
  <si>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</si>
  <si>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</si>
  <si>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</si>
  <si>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</si>
  <si>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</si>
  <si>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</si>
  <si>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</si>
  <si>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</si>
  <si>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</si>
  <si>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</si>
  <si>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</si>
  <si>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</si>
  <si>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</si>
  <si>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</si>
  <si>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</si>
  <si>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</si>
  <si>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</si>
  <si>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</si>
  <si>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</si>
  <si>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</si>
  <si>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</si>
  <si>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</si>
  <si>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</si>
  <si>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</si>
  <si>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</si>
  <si>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</si>
  <si>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</si>
  <si>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</si>
  <si>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</si>
  <si>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</si>
  <si>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</si>
  <si>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</si>
  <si>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</si>
  <si>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</si>
  <si>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</si>
  <si>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</si>
  <si>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</si>
  <si>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</si>
  <si>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</si>
  <si>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</si>
  <si>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</si>
  <si>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</si>
  <si>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</si>
  <si>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</si>
  <si>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</si>
  <si>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</si>
  <si>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</si>
  <si>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</si>
  <si>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</si>
  <si>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</si>
  <si>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</si>
  <si>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</si>
  <si>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</si>
  <si>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</si>
  <si>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</si>
  <si>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</si>
  <si>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</si>
  <si>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</si>
  <si>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</si>
  <si>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</si>
  <si>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</si>
  <si>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</si>
  <si>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</si>
  <si>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</si>
  <si>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</si>
  <si>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</si>
  <si>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</si>
  <si>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</si>
  <si>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</si>
  <si>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</si>
  <si>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</si>
  <si>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</si>
  <si>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</si>
  <si>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</si>
  <si>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</si>
  <si>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</si>
  <si>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</si>
  <si>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</si>
  <si>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</si>
  <si>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</si>
  <si>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</si>
  <si>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</si>
  <si>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</si>
  <si>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</si>
  <si>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</si>
  <si>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</si>
  <si>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</si>
  <si>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</si>
  <si>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</si>
  <si>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</si>
  <si>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</si>
  <si>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</si>
  <si>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</si>
  <si>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</si>
  <si>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</si>
  <si>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</si>
  <si>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</si>
  <si>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</si>
  <si>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</si>
  <si>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</si>
  <si>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</si>
  <si>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</si>
  <si>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</si>
  <si>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</si>
  <si>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</si>
  <si>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</si>
  <si>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</si>
  <si>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</si>
  <si>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</si>
  <si>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</si>
  <si>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</si>
  <si>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</si>
  <si>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</si>
  <si>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</si>
  <si>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</si>
  <si>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</si>
  <si>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</si>
  <si>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</si>
  <si>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</si>
  <si>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</si>
  <si>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</si>
  <si>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</si>
  <si>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</si>
  <si>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</si>
  <si>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</si>
  <si>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</si>
  <si>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</si>
  <si>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</si>
  <si>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</si>
  <si>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</si>
  <si>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</si>
  <si>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</si>
  <si>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</si>
  <si>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</si>
  <si>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</si>
  <si>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</si>
  <si>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</si>
  <si>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</si>
  <si>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</si>
  <si>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</si>
  <si>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</si>
  <si>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</si>
  <si>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</si>
  <si>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</si>
  <si>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</si>
  <si>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</si>
  <si>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</si>
  <si>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</si>
  <si>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</si>
  <si>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</si>
  <si>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</si>
  <si>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</si>
  <si>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</si>
  <si>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</si>
  <si>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</si>
  <si>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</si>
  <si>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</si>
  <si>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</si>
  <si>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</si>
  <si>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</si>
  <si>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</si>
  <si>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</si>
  <si>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</si>
  <si>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</si>
  <si>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</si>
  <si>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</si>
  <si>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</si>
  <si>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</si>
  <si>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</si>
  <si>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</si>
  <si>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</si>
  <si>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</si>
  <si>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</si>
  <si>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</si>
  <si>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</si>
  <si>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</si>
  <si>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</si>
  <si>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</si>
  <si>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</si>
  <si>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</si>
  <si>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</si>
  <si>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</si>
  <si>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</si>
  <si>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</si>
  <si>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</si>
  <si>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</si>
  <si>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</si>
  <si>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</si>
  <si>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</si>
  <si>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</si>
  <si>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</si>
  <si>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</si>
  <si>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</si>
  <si>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</si>
  <si>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</si>
  <si>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</si>
  <si>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</si>
  <si>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</si>
  <si>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</si>
  <si>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</si>
  <si>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</si>
  <si>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</si>
  <si>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</si>
  <si>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</si>
  <si>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</si>
  <si>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</si>
  <si>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</si>
  <si>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</si>
  <si>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</si>
  <si>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</si>
  <si>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</si>
  <si>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</si>
  <si>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</si>
  <si>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</si>
  <si>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</si>
  <si>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</si>
  <si>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</si>
  <si>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</si>
  <si>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</si>
  <si>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</si>
  <si>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</si>
  <si>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</si>
  <si>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</si>
  <si>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</si>
  <si>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</si>
  <si>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</si>
  <si>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</si>
  <si>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</si>
  <si>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</si>
  <si>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</si>
  <si>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</si>
  <si>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</si>
  <si>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</si>
  <si>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</si>
  <si>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</si>
  <si>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</si>
  <si>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</si>
  <si>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</si>
  <si>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</si>
  <si>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</si>
  <si>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</si>
  <si>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</si>
  <si>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</si>
  <si>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</si>
  <si>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</si>
  <si>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</si>
  <si>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</si>
  <si>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</si>
  <si>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</si>
  <si>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</si>
  <si>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</si>
  <si>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</si>
  <si>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</si>
  <si>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</si>
  <si>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</si>
  <si>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</si>
  <si>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</si>
  <si>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</si>
  <si>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</si>
  <si>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</si>
  <si>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</si>
  <si>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</si>
  <si>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</si>
  <si>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</si>
  <si>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</si>
  <si>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</si>
  <si>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</si>
  <si>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</si>
  <si>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</si>
  <si>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</si>
  <si>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</si>
  <si>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</si>
  <si>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</si>
  <si>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</si>
  <si>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</si>
  <si>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</si>
  <si>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</si>
  <si>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</si>
  <si>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</si>
  <si>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</si>
  <si>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</si>
  <si>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</si>
  <si>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</si>
  <si>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</si>
  <si>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</si>
  <si>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</si>
  <si>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</si>
  <si>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</si>
  <si>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</si>
  <si>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</si>
  <si>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</si>
  <si>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</si>
  <si>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</si>
  <si>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</si>
  <si>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</si>
  <si>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</si>
  <si>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</si>
  <si>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</si>
  <si>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</si>
  <si>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</si>
  <si>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</si>
  <si>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</si>
  <si>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</si>
  <si>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</si>
  <si>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</si>
  <si>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</si>
  <si>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</si>
  <si>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</si>
  <si>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</si>
  <si>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</si>
  <si>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</si>
  <si>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</si>
  <si>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</si>
  <si>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</si>
  <si>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</si>
  <si>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</si>
  <si>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</si>
  <si>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</si>
  <si>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</si>
  <si>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</si>
  <si>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</si>
  <si>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</si>
  <si>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</si>
  <si>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</si>
  <si>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</si>
  <si>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</si>
  <si>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</si>
  <si>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</si>
  <si>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</si>
  <si>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</si>
  <si>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</si>
  <si>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</si>
  <si>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</si>
  <si>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</si>
  <si>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</si>
  <si>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</si>
  <si>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</si>
  <si>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</si>
  <si>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</si>
  <si>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</si>
  <si>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</si>
  <si>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</si>
  <si>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</si>
  <si>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</si>
  <si>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</si>
  <si>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</si>
  <si>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</si>
  <si>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</si>
  <si>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</si>
  <si>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</si>
  <si>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</si>
  <si>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</si>
  <si>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</si>
  <si>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</si>
  <si>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</si>
  <si>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</si>
  <si>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</si>
  <si>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</si>
  <si>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</si>
  <si>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</si>
  <si>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</si>
  <si>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</si>
  <si>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</si>
  <si>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</si>
  <si>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</si>
  <si>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</si>
  <si>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</si>
  <si>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</si>
  <si>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</si>
  <si>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</si>
  <si>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</si>
  <si>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</si>
  <si>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</si>
  <si>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</si>
  <si>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</si>
  <si>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</si>
  <si>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</si>
  <si>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</si>
  <si>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</si>
  <si>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</si>
  <si>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</si>
  <si>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</si>
  <si>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</si>
  <si>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</si>
  <si>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</si>
  <si>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</si>
  <si>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</si>
  <si>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</si>
  <si>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</si>
  <si>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</si>
  <si>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</si>
  <si>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</si>
  <si>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</si>
  <si>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</si>
  <si>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</si>
  <si>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</si>
  <si>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</si>
  <si>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</si>
  <si>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</si>
  <si>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</si>
  <si>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</si>
  <si>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</si>
  <si>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</si>
  <si>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</si>
  <si>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</si>
  <si>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</si>
  <si>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</si>
  <si>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</si>
  <si>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</si>
  <si>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</si>
  <si>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</si>
  <si>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</si>
  <si>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</si>
  <si>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</si>
  <si>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</si>
  <si>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</si>
  <si>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</si>
  <si>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</si>
  <si>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</si>
  <si>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</si>
  <si>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</si>
  <si>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</si>
  <si>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</si>
  <si>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</si>
  <si>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</si>
  <si>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</si>
  <si>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</si>
  <si>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</si>
  <si>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</si>
  <si>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</si>
  <si>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</si>
  <si>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</si>
  <si>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</si>
  <si>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</si>
  <si>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</si>
  <si>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</si>
  <si>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</si>
  <si>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</si>
  <si>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</si>
  <si>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</si>
  <si>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</si>
  <si>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</si>
  <si>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</si>
  <si>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</si>
  <si>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</si>
  <si>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</si>
  <si>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</si>
  <si>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</si>
  <si>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</si>
  <si>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</si>
  <si>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</si>
  <si>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</si>
  <si>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</si>
  <si>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</si>
  <si>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</si>
  <si>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</si>
  <si>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</si>
  <si>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</si>
  <si>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</si>
  <si>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</si>
  <si>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</si>
  <si>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</si>
  <si>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</si>
  <si>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</si>
  <si>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</si>
  <si>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</si>
  <si>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</si>
  <si>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</si>
  <si>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</si>
  <si>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</si>
  <si>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</si>
  <si>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</si>
  <si>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</si>
  <si>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</si>
  <si>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</si>
  <si>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</si>
  <si>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</si>
  <si>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</si>
  <si>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</si>
  <si>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</si>
  <si>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</si>
  <si>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</si>
  <si>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</si>
  <si>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</si>
  <si>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</si>
  <si>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</si>
  <si>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</si>
  <si>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</si>
  <si>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</si>
  <si>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</si>
  <si>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</si>
  <si>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</si>
  <si>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</si>
  <si>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</si>
  <si>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</si>
  <si>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</si>
  <si>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</si>
  <si>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</si>
  <si>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</si>
  <si>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</si>
  <si>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</si>
  <si>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</si>
  <si>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</si>
  <si>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</si>
  <si>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</si>
  <si>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</si>
  <si>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</si>
  <si>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</si>
  <si>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</si>
  <si>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</si>
  <si>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</si>
  <si>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</si>
  <si>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</si>
  <si>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</si>
  <si>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</si>
  <si>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</si>
  <si>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</si>
  <si>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</si>
  <si>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</si>
  <si>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</si>
  <si>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</si>
  <si>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</si>
  <si>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</si>
  <si>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</si>
  <si>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</si>
  <si>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</si>
  <si>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</si>
  <si>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</si>
  <si>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</si>
  <si>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</si>
  <si>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</si>
  <si>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</si>
  <si>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</si>
  <si>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</si>
  <si>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</si>
  <si>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</si>
  <si>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</si>
  <si>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</si>
  <si>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</si>
  <si>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</si>
  <si>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</si>
  <si>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</si>
  <si>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</si>
  <si>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</si>
  <si>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</si>
  <si>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</si>
  <si>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</si>
  <si>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</si>
  <si>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</si>
  <si>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</si>
  <si>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</si>
  <si>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</si>
  <si>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</si>
  <si>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</si>
  <si>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</si>
  <si>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</si>
  <si>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</si>
  <si>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</si>
  <si>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</si>
  <si>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</si>
  <si>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</si>
  <si>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</si>
  <si>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</si>
  <si>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</si>
  <si>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</si>
  <si>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</si>
  <si>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</si>
  <si>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</si>
  <si>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</si>
  <si>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</si>
  <si>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</si>
  <si>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</si>
  <si>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</si>
  <si>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</si>
  <si>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</si>
  <si>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</si>
  <si>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</si>
  <si>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</si>
  <si>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</si>
  <si>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</si>
  <si>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</si>
  <si>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</si>
  <si>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</si>
  <si>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</si>
  <si>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</si>
  <si>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</si>
  <si>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</si>
  <si>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</si>
  <si>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</si>
  <si>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</si>
  <si>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</si>
  <si>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</si>
  <si>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</si>
  <si>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</si>
  <si>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</si>
  <si>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</si>
  <si>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</si>
  <si>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</si>
  <si>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</si>
  <si>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</si>
  <si>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</si>
  <si>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</si>
  <si>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</si>
  <si>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</si>
  <si>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</si>
  <si>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</si>
  <si>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</si>
  <si>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</si>
  <si>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</si>
  <si>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</si>
  <si>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</si>
  <si>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</si>
  <si>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</si>
  <si>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</si>
  <si>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</si>
  <si>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</si>
  <si>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</si>
  <si>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</si>
  <si>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</si>
  <si>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</si>
  <si>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</si>
  <si>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</si>
  <si>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</si>
  <si>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</si>
  <si>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</si>
  <si>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</si>
  <si>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</si>
  <si>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</si>
  <si>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</si>
  <si>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</si>
  <si>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</si>
  <si>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</si>
  <si>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</si>
  <si>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</si>
  <si>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</si>
  <si>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</si>
  <si>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</si>
  <si>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</si>
  <si>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</si>
  <si>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</si>
  <si>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</si>
  <si>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</si>
  <si>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</si>
  <si>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</si>
  <si>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</si>
  <si>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</si>
  <si>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</si>
  <si>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</si>
  <si>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</si>
  <si>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</si>
  <si>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</si>
  <si>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</si>
  <si>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</si>
  <si>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</si>
  <si>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</si>
  <si>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</si>
  <si>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</si>
  <si>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</si>
  <si>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</si>
  <si>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</si>
  <si>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</si>
  <si>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</si>
  <si>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</si>
  <si>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</si>
  <si>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</si>
  <si>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</si>
  <si>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</si>
  <si>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</si>
  <si>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</si>
  <si>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</si>
  <si>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</si>
  <si>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</si>
  <si>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</si>
  <si>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</si>
  <si>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</si>
  <si>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</si>
  <si>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</si>
  <si>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</si>
  <si>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</si>
  <si>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</si>
  <si>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</si>
  <si>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</si>
  <si>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</si>
  <si>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</si>
  <si>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</si>
  <si>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</si>
  <si>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</si>
  <si>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</si>
  <si>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</si>
  <si>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</si>
  <si>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</si>
  <si>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</si>
  <si>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</si>
  <si>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</si>
  <si>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</si>
  <si>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</si>
  <si>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</si>
  <si>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</si>
  <si>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</si>
  <si>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</si>
  <si>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</si>
  <si>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</si>
  <si>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</si>
  <si>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</si>
  <si>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</si>
  <si>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</si>
  <si>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</si>
  <si>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</si>
  <si>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</si>
  <si>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</si>
  <si>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</si>
  <si>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</si>
  <si>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</si>
  <si>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</si>
  <si>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</si>
  <si>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</si>
  <si>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</si>
  <si>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</si>
  <si>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</si>
  <si>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</si>
  <si>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</si>
  <si>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</si>
  <si>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</si>
  <si>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</si>
  <si>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</si>
  <si>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</si>
  <si>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</si>
  <si>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</si>
  <si>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</si>
  <si>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</si>
  <si>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</si>
  <si>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</si>
  <si>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</si>
  <si>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</si>
  <si>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</si>
  <si>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</si>
  <si>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</si>
  <si>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</si>
  <si>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</si>
  <si>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</si>
  <si>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</si>
  <si>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</si>
  <si>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</si>
  <si>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</si>
  <si>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</si>
  <si>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</si>
  <si>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</si>
  <si>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</si>
  <si>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</si>
  <si>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</si>
  <si>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</si>
  <si>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</si>
  <si>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</si>
  <si>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</si>
  <si>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</si>
  <si>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</si>
  <si>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</si>
  <si>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</si>
  <si>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</si>
  <si>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</si>
  <si>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</si>
  <si>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</si>
  <si>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</si>
  <si>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</si>
  <si>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</si>
  <si>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</si>
  <si>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</si>
  <si>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</si>
  <si>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</si>
  <si>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</si>
  <si>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</si>
  <si>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</si>
  <si>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</si>
  <si>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</si>
  <si>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</si>
  <si>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</si>
  <si>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</si>
  <si>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</si>
  <si>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</si>
  <si>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</si>
  <si>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</si>
  <si>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</si>
  <si>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</si>
  <si>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</si>
  <si>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</si>
  <si>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</si>
  <si>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</si>
  <si>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</si>
  <si>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</si>
  <si>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</si>
  <si>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</si>
  <si>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</si>
  <si>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</si>
  <si>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</si>
  <si>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</si>
  <si>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</si>
  <si>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</si>
  <si>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</si>
  <si>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</si>
  <si>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</si>
  <si>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</si>
  <si>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</si>
  <si>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</si>
  <si>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</si>
  <si>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</si>
  <si>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</si>
  <si>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</si>
  <si>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</si>
  <si>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</si>
  <si>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</si>
  <si>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</si>
  <si>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</si>
  <si>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</si>
  <si>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</si>
  <si>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</si>
  <si>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</si>
  <si>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</si>
  <si>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</si>
  <si>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</si>
  <si>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</si>
  <si>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</si>
  <si>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</si>
  <si>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</si>
  <si>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</si>
  <si>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</si>
  <si>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</si>
  <si>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</si>
  <si>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</si>
  <si>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</si>
  <si>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</si>
  <si>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</si>
  <si>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</si>
  <si>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</si>
  <si>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</si>
  <si>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</si>
  <si>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</si>
  <si>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</si>
  <si>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</si>
  <si>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</si>
  <si>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</si>
  <si>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</si>
  <si>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</si>
  <si>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</si>
  <si>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</si>
  <si>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</si>
  <si>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</si>
  <si>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</si>
  <si>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</si>
  <si>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</si>
  <si>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</si>
  <si>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</si>
  <si>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</si>
  <si>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</si>
  <si>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</si>
  <si>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</si>
  <si>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</si>
  <si>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</si>
  <si>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</si>
  <si>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</si>
  <si>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</si>
  <si>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</si>
  <si>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</si>
  <si>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</si>
  <si>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</si>
  <si>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</si>
  <si>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</si>
  <si>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</si>
  <si>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</si>
  <si>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</si>
  <si>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</si>
  <si>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</si>
  <si>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</si>
  <si>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</si>
  <si>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</si>
  <si>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</si>
  <si>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</si>
  <si>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</si>
  <si>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</si>
  <si>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</si>
  <si>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</si>
  <si>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</si>
  <si>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</si>
  <si>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</si>
  <si>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</si>
  <si>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</si>
  <si>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</si>
  <si>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</si>
  <si>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</si>
  <si>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</si>
  <si>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</si>
  <si>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</si>
  <si>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</si>
  <si>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</si>
  <si>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</si>
  <si>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</si>
  <si>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</si>
  <si>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</si>
  <si>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</si>
  <si>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</si>
  <si>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</si>
  <si>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</si>
  <si>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</si>
  <si>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</si>
  <si>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</si>
  <si>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</si>
  <si>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</si>
  <si>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</si>
  <si>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</si>
  <si>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</si>
  <si>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</si>
  <si>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</si>
  <si>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</si>
  <si>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</si>
  <si>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</si>
  <si>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</si>
  <si>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</si>
  <si>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</si>
  <si>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</si>
  <si>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</si>
  <si>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</si>
  <si>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</si>
  <si>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</si>
  <si>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</si>
  <si>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</si>
  <si>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</si>
  <si>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</si>
  <si>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</si>
  <si>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</si>
  <si>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</si>
  <si>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</si>
  <si>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</si>
  <si>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</si>
  <si>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</si>
  <si>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</si>
  <si>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</si>
  <si>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</si>
  <si>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</si>
  <si>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</si>
  <si>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</si>
  <si>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</si>
  <si>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</si>
  <si>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</si>
  <si>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</si>
  <si>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</si>
  <si>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</si>
  <si>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</si>
  <si>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</si>
  <si>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</si>
  <si>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</si>
  <si>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</si>
  <si>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</si>
  <si>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</si>
  <si>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</si>
  <si>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</si>
  <si>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</si>
  <si>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</si>
  <si>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</si>
  <si>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</si>
  <si>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</si>
  <si>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</si>
  <si>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</si>
  <si>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</si>
  <si>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</si>
  <si>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</si>
  <si>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</si>
  <si>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</si>
  <si>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</si>
  <si>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</si>
  <si>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</si>
  <si>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</si>
  <si>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</si>
  <si>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</si>
  <si>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</si>
  <si>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</si>
  <si>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</si>
  <si>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</si>
  <si>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</si>
  <si>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</si>
  <si>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</si>
  <si>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</si>
  <si>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</si>
  <si>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</si>
  <si>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</si>
  <si>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</si>
  <si>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</si>
  <si>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</si>
  <si>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</si>
  <si>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</si>
  <si>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</si>
  <si>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</si>
  <si>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</si>
  <si>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</si>
  <si>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</si>
  <si>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</si>
  <si>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</si>
  <si>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</si>
  <si>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</si>
  <si>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</si>
  <si>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</si>
  <si>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</si>
  <si>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</si>
  <si>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</si>
  <si>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</si>
  <si>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</si>
  <si>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</si>
  <si>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</si>
  <si>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</si>
  <si>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</si>
  <si>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</si>
  <si>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</si>
  <si>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</si>
  <si>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</si>
  <si>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</si>
  <si>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</si>
  <si>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</si>
  <si>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</si>
  <si>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</si>
  <si>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</si>
  <si>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</si>
  <si>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</si>
  <si>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</si>
  <si>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</si>
  <si>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</si>
  <si>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</si>
  <si>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</si>
  <si>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</si>
  <si>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</si>
  <si>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</si>
  <si>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</si>
  <si>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</si>
  <si>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</si>
  <si>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</si>
  <si>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</si>
  <si>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</si>
  <si>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</si>
  <si>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</si>
  <si>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</si>
  <si>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</si>
  <si>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</si>
  <si>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</si>
  <si>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</si>
  <si>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</si>
  <si>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</si>
  <si>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</si>
  <si>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</si>
  <si>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</si>
  <si>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</si>
  <si>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</si>
  <si>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</si>
  <si>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</si>
  <si>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</si>
  <si>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</si>
  <si>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</si>
  <si>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</si>
  <si>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</si>
  <si>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</si>
  <si>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</si>
  <si>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</si>
  <si>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</si>
  <si>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</si>
  <si>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</si>
  <si>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</si>
  <si>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</si>
  <si>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</si>
  <si>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</si>
  <si>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</si>
  <si>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</si>
  <si>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</si>
  <si>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</si>
  <si>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</si>
  <si>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</si>
  <si>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</si>
  <si>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</si>
  <si>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</si>
  <si>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</si>
  <si>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</si>
  <si>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</si>
  <si>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</si>
  <si>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</si>
  <si>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</si>
  <si>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</si>
  <si>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</si>
  <si>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</si>
  <si>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</si>
  <si>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</si>
  <si>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</si>
  <si>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</si>
  <si>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</si>
  <si>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</si>
  <si>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</si>
  <si>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</si>
  <si>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</si>
  <si>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</si>
  <si>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</si>
  <si>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</si>
  <si>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</si>
  <si>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</si>
  <si>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</si>
  <si>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</si>
  <si>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</si>
  <si>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</si>
  <si>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</si>
  <si>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</si>
  <si>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</si>
  <si>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</si>
  <si>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</si>
  <si>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</si>
  <si>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</si>
  <si>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</si>
  <si>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</si>
  <si>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</si>
  <si>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</si>
  <si>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</si>
  <si>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</si>
  <si>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</si>
  <si>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</si>
  <si>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</si>
  <si>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</si>
  <si>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</si>
  <si>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</si>
  <si>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</si>
  <si>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</si>
  <si>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</si>
  <si>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</si>
  <si>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</si>
  <si>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</si>
  <si>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</si>
  <si>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</si>
  <si>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</si>
  <si>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</si>
  <si>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</si>
  <si>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</si>
  <si>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</si>
  <si>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</si>
  <si>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</si>
  <si>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</si>
  <si>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</si>
  <si>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</si>
  <si>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</si>
  <si>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</si>
  <si>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</si>
  <si>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</si>
  <si>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</si>
  <si>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</si>
  <si>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</si>
  <si>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</si>
  <si>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</si>
  <si>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</si>
  <si>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</si>
  <si>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</si>
  <si>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</si>
  <si>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</si>
  <si>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</si>
  <si>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</si>
  <si>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</si>
  <si>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</si>
  <si>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</si>
  <si>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</si>
  <si>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</si>
  <si>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</si>
  <si>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</si>
  <si>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</si>
  <si>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</si>
  <si>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</si>
  <si>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</si>
  <si>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</si>
  <si>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</si>
  <si>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</si>
  <si>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</si>
  <si>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</si>
  <si>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</si>
  <si>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</si>
  <si>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</si>
  <si>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</si>
  <si>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</si>
  <si>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</si>
  <si>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</si>
  <si>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</si>
  <si>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</si>
  <si>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</si>
  <si>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</si>
  <si>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</si>
  <si>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</si>
  <si>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</si>
  <si>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</si>
  <si>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</si>
  <si>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</si>
  <si>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</si>
  <si>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</si>
  <si>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</si>
  <si>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</si>
  <si>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</si>
  <si>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</si>
  <si>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</si>
  <si>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</si>
  <si>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</si>
  <si>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</si>
  <si>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</si>
  <si>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</si>
  <si>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</si>
  <si>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</si>
  <si>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</si>
  <si>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</si>
  <si>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</si>
  <si>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</si>
  <si>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</si>
  <si>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</si>
  <si>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</si>
  <si>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</si>
  <si>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</si>
  <si>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</si>
  <si>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</si>
  <si>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</si>
  <si>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</si>
  <si>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</si>
  <si>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</si>
  <si>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</si>
  <si>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</si>
  <si>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</si>
  <si>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</si>
  <si>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</si>
  <si>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</si>
  <si>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</si>
  <si>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</si>
  <si>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</si>
  <si>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</si>
  <si>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</si>
  <si>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</si>
  <si>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</si>
  <si>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</si>
  <si>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</si>
  <si>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</si>
  <si>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</si>
  <si>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</si>
  <si>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</si>
  <si>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</si>
  <si>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</si>
  <si>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</si>
  <si>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</si>
  <si>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</si>
  <si>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</si>
  <si>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</si>
  <si>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</si>
  <si>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</si>
  <si>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</si>
  <si>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</si>
  <si>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</si>
  <si>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</si>
  <si>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</si>
  <si>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</si>
  <si>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</si>
  <si>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</si>
  <si>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</si>
  <si>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</si>
  <si>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</si>
  <si>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</si>
  <si>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</si>
  <si>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</si>
  <si>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</si>
  <si>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</si>
  <si>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</si>
  <si>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</si>
  <si>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</si>
  <si>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</si>
  <si>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</si>
  <si>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</si>
  <si>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</si>
  <si>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</si>
  <si>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</si>
  <si>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</si>
  <si>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</si>
  <si>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</si>
  <si>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</si>
  <si>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</si>
  <si>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</si>
  <si>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</si>
  <si>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</si>
  <si>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</si>
  <si>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</si>
  <si>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</si>
  <si>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</si>
  <si>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</si>
  <si>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</si>
  <si>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</si>
  <si>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</si>
  <si>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</si>
  <si>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</si>
  <si>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</si>
  <si>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</si>
  <si>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</si>
  <si>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</si>
  <si>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</si>
  <si>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</si>
  <si>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</si>
  <si>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</si>
  <si>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</si>
  <si>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</si>
  <si>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</si>
  <si>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</si>
  <si>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</si>
  <si>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</si>
  <si>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</si>
  <si>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</si>
  <si>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</si>
  <si>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</si>
  <si>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</si>
  <si>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</si>
  <si>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</si>
  <si>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</si>
  <si>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</si>
  <si>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</si>
  <si>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</si>
  <si>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</si>
  <si>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</si>
  <si>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</si>
  <si>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</si>
  <si>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</si>
  <si>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</si>
  <si>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</si>
  <si>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</si>
  <si>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</si>
  <si>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</si>
  <si>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</si>
  <si>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</si>
  <si>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</si>
  <si>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</si>
  <si>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</si>
  <si>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</si>
  <si>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</si>
  <si>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</si>
  <si>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</si>
  <si>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</si>
  <si>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</si>
  <si>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</si>
  <si>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</si>
  <si>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</si>
  <si>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</si>
  <si>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</si>
  <si>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</si>
  <si>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</si>
  <si>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</si>
  <si>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</si>
  <si>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</si>
  <si>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</si>
  <si>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</si>
  <si>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</si>
  <si>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</si>
  <si>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</si>
  <si>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</si>
  <si>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</si>
  <si>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</si>
  <si>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</si>
  <si>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</si>
  <si>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</si>
  <si>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</si>
  <si>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</si>
  <si>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</si>
  <si>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</si>
  <si>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</si>
  <si>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</si>
  <si>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</si>
  <si>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</si>
  <si>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</si>
  <si>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</si>
  <si>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</si>
  <si>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</si>
  <si>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</si>
  <si>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</si>
  <si>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</si>
  <si>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</si>
  <si>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</si>
  <si>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</si>
  <si>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</si>
  <si>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</si>
  <si>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</si>
  <si>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</si>
  <si>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</si>
  <si>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</si>
  <si>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</si>
  <si>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</si>
  <si>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</si>
  <si>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</si>
  <si>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</si>
  <si>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</si>
  <si>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</si>
  <si>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</si>
  <si>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</si>
  <si>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</si>
  <si>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</si>
  <si>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</si>
  <si>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</si>
  <si>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</si>
  <si>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</si>
  <si>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</si>
  <si>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</si>
  <si>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</si>
  <si>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</si>
  <si>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</si>
  <si>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</si>
  <si>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</si>
  <si>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</si>
  <si>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</si>
  <si>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</si>
  <si>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</si>
  <si>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</si>
  <si>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</si>
  <si>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</si>
  <si>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</si>
  <si>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</si>
  <si>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</si>
  <si>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</si>
  <si>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</si>
  <si>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</si>
  <si>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</si>
  <si>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</si>
  <si>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</si>
  <si>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</si>
  <si>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</si>
  <si>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</si>
  <si>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</si>
  <si>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</si>
  <si>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</si>
  <si>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</si>
  <si>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</si>
  <si>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</si>
  <si>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</si>
  <si>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</si>
  <si>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</si>
  <si>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</si>
  <si>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</si>
  <si>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</si>
  <si>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</si>
  <si>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</si>
  <si>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</si>
  <si>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</si>
  <si>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</si>
  <si>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</si>
  <si>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</si>
  <si>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</si>
  <si>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</si>
  <si>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</si>
  <si>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</si>
  <si>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</si>
  <si>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</si>
  <si>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</si>
  <si>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</si>
  <si>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</si>
  <si>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</si>
  <si>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</si>
  <si>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</si>
  <si>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</si>
  <si>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</si>
  <si>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</si>
  <si>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</si>
  <si>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</si>
  <si>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</si>
  <si>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</si>
  <si>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</si>
  <si>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</si>
  <si>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</si>
  <si>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</si>
  <si>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</si>
  <si>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</si>
  <si>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</si>
  <si>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</si>
  <si>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</si>
  <si>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</si>
  <si>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</si>
  <si>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</si>
  <si>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</si>
  <si>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</si>
  <si>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</si>
  <si>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</si>
  <si>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</si>
  <si>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</si>
  <si>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</si>
  <si>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</si>
  <si>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</si>
  <si>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</si>
  <si>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</si>
  <si>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</si>
  <si>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</si>
  <si>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</si>
  <si>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</si>
  <si>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</si>
  <si>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</si>
  <si>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</si>
  <si>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</si>
  <si>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</si>
  <si>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</si>
  <si>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</si>
  <si>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</si>
  <si>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</si>
  <si>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</si>
  <si>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</si>
  <si>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</si>
  <si>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</si>
  <si>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</si>
  <si>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</si>
  <si>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</si>
  <si>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</si>
  <si>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</si>
  <si>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</si>
  <si>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</si>
  <si>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</si>
  <si>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</si>
  <si>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</si>
  <si>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</si>
  <si>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</si>
  <si>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</si>
  <si>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</si>
  <si>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</si>
  <si>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</si>
  <si>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</si>
  <si>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</si>
  <si>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</si>
  <si>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</si>
  <si>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</si>
  <si>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</si>
  <si>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</si>
  <si>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</si>
  <si>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</si>
  <si>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</si>
  <si>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</si>
  <si>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</si>
  <si>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</si>
  <si>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</si>
  <si>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</si>
  <si>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</si>
  <si>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</si>
  <si>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</si>
  <si>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</si>
  <si>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</si>
  <si>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</si>
  <si>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</si>
  <si>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</si>
  <si>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</si>
  <si>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</si>
  <si>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</si>
  <si>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</si>
  <si>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</si>
  <si>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</si>
  <si>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</si>
  <si>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</si>
  <si>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</si>
  <si>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</si>
  <si>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</si>
  <si>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</si>
  <si>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</si>
  <si>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</si>
  <si>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</si>
  <si>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</si>
  <si>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</si>
  <si>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</si>
  <si>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</si>
  <si>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</si>
  <si>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</si>
  <si>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</si>
  <si>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</si>
  <si>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</si>
  <si>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</si>
  <si>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</si>
  <si>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</si>
  <si>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</si>
  <si>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</si>
  <si>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</si>
  <si>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</si>
  <si>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</si>
  <si>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</si>
  <si>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</si>
  <si>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</si>
  <si>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</si>
  <si>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</si>
  <si>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</si>
  <si>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</si>
  <si>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</si>
  <si>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</si>
  <si>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</si>
  <si>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</si>
  <si>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</si>
  <si>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</si>
  <si>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</si>
  <si>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</si>
  <si>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</si>
  <si>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</si>
  <si>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</si>
  <si>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</si>
  <si>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</si>
  <si>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</si>
  <si>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</si>
  <si>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</si>
  <si>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</si>
  <si>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</si>
  <si>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</si>
  <si>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</si>
  <si>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</si>
  <si>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</si>
  <si>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</si>
  <si>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</si>
  <si>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</si>
  <si>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</si>
  <si>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</si>
  <si>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</si>
  <si>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</si>
  <si>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</si>
  <si>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</si>
  <si>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</si>
  <si>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</si>
  <si>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</si>
  <si>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</si>
  <si>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</si>
  <si>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</si>
  <si>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</si>
  <si>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</si>
  <si>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</si>
  <si>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</si>
  <si>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</si>
  <si>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</si>
  <si>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</si>
  <si>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</si>
  <si>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</si>
  <si>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</si>
  <si>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</si>
  <si>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</si>
  <si>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</si>
  <si>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</si>
  <si>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</si>
  <si>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</si>
  <si>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</si>
  <si>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</si>
  <si>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</si>
  <si>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</si>
  <si>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</si>
  <si>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</si>
  <si>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</si>
  <si>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</si>
  <si>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</si>
  <si>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</si>
  <si>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</si>
  <si>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</si>
  <si>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</si>
  <si>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</si>
  <si>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</si>
  <si>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</si>
  <si>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</si>
  <si>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</si>
  <si>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</si>
  <si>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</si>
  <si>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</si>
  <si>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</si>
  <si>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</si>
  <si>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</si>
  <si>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</si>
  <si>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</si>
  <si>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</si>
  <si>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</si>
  <si>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</si>
  <si>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</si>
  <si>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</si>
  <si>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</si>
  <si>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</si>
  <si>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</si>
  <si>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</si>
  <si>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</si>
  <si>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</si>
  <si>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</si>
  <si>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</si>
  <si>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</si>
  <si>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</si>
  <si>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</si>
  <si>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</si>
  <si>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</si>
  <si>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</si>
  <si>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</si>
  <si>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</si>
  <si>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</si>
  <si>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</si>
  <si>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</si>
  <si>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</si>
  <si>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</si>
  <si>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</si>
  <si>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</si>
  <si>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</si>
  <si>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</si>
  <si>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</si>
  <si>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</si>
  <si>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</si>
  <si>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</si>
  <si>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</si>
  <si>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</si>
  <si>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</si>
  <si>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</si>
  <si>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</si>
  <si>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</si>
  <si>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</si>
  <si>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</si>
  <si>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</si>
  <si>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</si>
  <si>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</si>
  <si>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</si>
  <si>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</si>
  <si>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</si>
  <si>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</si>
  <si>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</si>
  <si>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</si>
  <si>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</si>
  <si>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</si>
  <si>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</si>
  <si>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</si>
  <si>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</si>
  <si>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</si>
  <si>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</si>
  <si>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</si>
  <si>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</si>
  <si>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</si>
  <si>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</si>
  <si>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</si>
  <si>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</si>
  <si>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</si>
  <si>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</si>
  <si>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</si>
  <si>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</si>
  <si>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</si>
  <si>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</si>
  <si>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</si>
  <si>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</si>
  <si>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</si>
  <si>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</si>
  <si>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</si>
  <si>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</si>
  <si>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</si>
  <si>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</si>
  <si>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</si>
  <si>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</si>
  <si>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</si>
  <si>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</si>
  <si>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</si>
  <si>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</si>
  <si>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</si>
  <si>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</si>
  <si>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</si>
  <si>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</si>
  <si>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</si>
  <si>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</si>
  <si>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</si>
  <si>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</si>
  <si>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</si>
  <si>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</si>
  <si>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</si>
  <si>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</si>
  <si>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</si>
  <si>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</si>
  <si>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</si>
  <si>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</si>
  <si>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</si>
  <si>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</si>
  <si>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</si>
  <si>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</si>
  <si>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</si>
  <si>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</si>
  <si>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</si>
  <si>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</si>
  <si>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</si>
  <si>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</si>
  <si>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</si>
  <si>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</si>
  <si>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</si>
  <si>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</si>
  <si>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</si>
  <si>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</si>
  <si>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</si>
  <si>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</si>
  <si>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</si>
  <si>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</si>
  <si>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</si>
  <si>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</si>
  <si>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</si>
  <si>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</si>
  <si>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</si>
  <si>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</si>
  <si>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</si>
  <si>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</si>
  <si>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</si>
  <si>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</si>
  <si>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</si>
  <si>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</si>
  <si>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</si>
  <si>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</si>
  <si>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</si>
  <si>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</si>
  <si>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</si>
  <si>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</si>
  <si>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</si>
  <si>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</si>
  <si>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</si>
  <si>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</si>
  <si>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</si>
  <si>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</si>
  <si>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</si>
  <si>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</si>
  <si>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</si>
  <si>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</si>
  <si>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</si>
  <si>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</si>
  <si>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</si>
  <si>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</si>
  <si>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</si>
  <si>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</si>
  <si>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</si>
  <si>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</si>
  <si>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</si>
  <si>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</si>
  <si>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</si>
  <si>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</si>
  <si>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</si>
  <si>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</si>
  <si>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</si>
  <si>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</si>
  <si>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</si>
  <si>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</si>
  <si>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</si>
  <si>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</si>
  <si>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</si>
  <si>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</si>
  <si>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</si>
  <si>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</si>
  <si>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</si>
  <si>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</si>
  <si>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</si>
  <si>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</si>
  <si>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</si>
  <si>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</si>
  <si>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</si>
  <si>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</si>
  <si>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</si>
  <si>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</si>
  <si>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</si>
  <si>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</si>
  <si>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</si>
  <si>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</si>
  <si>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</si>
  <si>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</si>
  <si>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</si>
  <si>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</si>
  <si>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</si>
  <si>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</si>
  <si>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</si>
  <si>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</si>
  <si>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</si>
  <si>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</si>
  <si>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</si>
  <si>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</si>
  <si>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</si>
  <si>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</si>
  <si>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</si>
  <si>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</si>
  <si>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</si>
  <si>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</si>
  <si>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</si>
  <si>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</si>
  <si>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</si>
  <si>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</si>
  <si>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</si>
  <si>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</si>
  <si>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</si>
  <si>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</si>
  <si>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</si>
  <si>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</si>
  <si>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</si>
  <si>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</si>
  <si>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</si>
  <si>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</si>
  <si>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</si>
  <si>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</si>
  <si>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</si>
  <si>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</si>
  <si>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</si>
  <si>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</si>
  <si>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</si>
  <si>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</si>
  <si>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</si>
  <si>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</si>
  <si>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</si>
  <si>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</si>
  <si>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</si>
  <si>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</si>
  <si>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</si>
  <si>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</si>
  <si>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</si>
  <si>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</si>
  <si>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</si>
  <si>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</si>
  <si>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</si>
  <si>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</si>
  <si>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</si>
  <si>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</si>
  <si>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</si>
  <si>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</si>
  <si>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</si>
  <si>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</si>
  <si>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</si>
  <si>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</si>
  <si>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</si>
  <si>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</si>
  <si>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</si>
  <si>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</si>
  <si>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</si>
  <si>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</si>
  <si>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</si>
  <si>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</si>
  <si>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</si>
  <si>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</si>
  <si>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</si>
  <si>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</si>
  <si>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</si>
  <si>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</si>
  <si>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</si>
  <si>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</si>
  <si>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</si>
  <si>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</si>
  <si>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</si>
  <si>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</si>
  <si>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</si>
  <si>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</si>
  <si>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</si>
  <si>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</si>
  <si>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</si>
  <si>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</si>
  <si>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</si>
  <si>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</si>
  <si>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</si>
  <si>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</si>
  <si>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</si>
  <si>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</si>
  <si>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</si>
  <si>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</si>
  <si>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</si>
  <si>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</si>
  <si>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</si>
  <si>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</si>
  <si>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</si>
  <si>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</si>
  <si>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</si>
  <si>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</si>
  <si>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</si>
  <si>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</si>
  <si>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</si>
  <si>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</si>
  <si>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</si>
  <si>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</si>
  <si>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</si>
  <si>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</si>
  <si>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</si>
  <si>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</si>
  <si>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</si>
  <si>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</si>
  <si>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</si>
  <si>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</si>
  <si>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</si>
  <si>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</si>
  <si>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</si>
  <si>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</si>
  <si>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</si>
  <si>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</si>
  <si>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</si>
  <si>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</si>
  <si>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</si>
  <si>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</si>
  <si>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</si>
  <si>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</si>
  <si>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</si>
  <si>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</si>
  <si>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</si>
  <si>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</si>
  <si>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</si>
  <si>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</si>
  <si>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</si>
  <si>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</si>
  <si>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</si>
  <si>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</si>
  <si>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</si>
  <si>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</si>
  <si>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</si>
  <si>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</si>
  <si>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</si>
  <si>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</si>
  <si>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</si>
  <si>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</si>
  <si>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</si>
  <si>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</si>
  <si>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</si>
  <si>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</si>
  <si>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</si>
  <si>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</si>
  <si>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</si>
  <si>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</si>
  <si>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</si>
  <si>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</si>
  <si>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</si>
  <si>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</si>
  <si>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</si>
  <si>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</si>
  <si>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</si>
  <si>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</si>
  <si>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</si>
  <si>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</si>
  <si>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</si>
  <si>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</si>
  <si>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</si>
  <si>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</si>
  <si>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</si>
  <si>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</si>
  <si>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</si>
  <si>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</si>
  <si>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</si>
  <si>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</si>
  <si>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</si>
  <si>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</si>
  <si>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</si>
  <si>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</si>
  <si>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</si>
  <si>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</si>
  <si>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</si>
  <si>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</si>
  <si>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</si>
  <si>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</si>
  <si>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</si>
  <si>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</si>
  <si>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</si>
  <si>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</si>
  <si>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</si>
  <si>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</si>
  <si>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</si>
  <si>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</si>
  <si>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</si>
  <si>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</si>
  <si>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</si>
  <si>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</si>
  <si>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</si>
  <si>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</si>
  <si>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</si>
  <si>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</si>
  <si>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</si>
  <si>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</si>
  <si>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</si>
  <si>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</si>
  <si>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</si>
  <si>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</si>
  <si>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</si>
  <si>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</si>
  <si>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</si>
  <si>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</si>
  <si>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</si>
  <si>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</si>
  <si>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</si>
  <si>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</si>
  <si>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</si>
  <si>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</si>
  <si>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</si>
  <si>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</si>
  <si>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</si>
  <si>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</si>
  <si>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</si>
  <si>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</si>
  <si>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</si>
  <si>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</si>
  <si>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</si>
  <si>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</si>
  <si>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</si>
  <si>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</si>
  <si>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</si>
  <si>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</si>
  <si>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</si>
  <si>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</si>
  <si>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</si>
  <si>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</si>
  <si>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</si>
  <si>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</si>
  <si>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</si>
  <si>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</si>
  <si>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</si>
  <si>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</si>
  <si>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</si>
  <si>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</si>
  <si>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</si>
  <si>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</si>
  <si>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</si>
  <si>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</si>
  <si>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</si>
  <si>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</si>
  <si>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</si>
  <si>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</si>
  <si>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</si>
  <si>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</si>
  <si>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</si>
  <si>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</si>
  <si>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</si>
  <si>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</si>
  <si>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</si>
  <si>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</si>
  <si>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</si>
  <si>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</si>
  <si>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</si>
  <si>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</si>
  <si>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</si>
  <si>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</si>
  <si>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</si>
  <si>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</si>
  <si>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</si>
  <si>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</si>
  <si>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</si>
  <si>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</si>
  <si>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</si>
  <si>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</si>
  <si>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</si>
  <si>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</si>
  <si>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</si>
  <si>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</si>
  <si>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</si>
  <si>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</si>
  <si>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</si>
  <si>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</si>
  <si>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</si>
  <si>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</si>
  <si>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</si>
  <si>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</si>
  <si>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</si>
  <si>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</si>
  <si>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</si>
  <si>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</si>
  <si>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</si>
  <si>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</si>
  <si>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</si>
  <si>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</si>
  <si>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</si>
  <si>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</si>
  <si>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</si>
  <si>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</si>
  <si>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</si>
  <si>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</si>
  <si>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</si>
  <si>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</si>
  <si>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</si>
  <si>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</si>
  <si>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</si>
  <si>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</si>
  <si>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</si>
  <si>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</si>
  <si>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</si>
  <si>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</si>
  <si>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</si>
  <si>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</si>
  <si>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</si>
  <si>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</si>
  <si>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</si>
  <si>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</si>
  <si>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</si>
  <si>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</si>
  <si>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</si>
  <si>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</si>
  <si>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</si>
  <si>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</si>
  <si>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</si>
  <si>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</si>
  <si>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</si>
  <si>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</si>
  <si>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</si>
  <si>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</si>
  <si>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</si>
  <si>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</si>
  <si>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</si>
  <si>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</si>
  <si>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</si>
  <si>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</si>
  <si>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</si>
  <si>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</si>
  <si>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</si>
  <si>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</si>
  <si>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</si>
  <si>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</si>
  <si>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</si>
  <si>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</si>
  <si>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</si>
  <si>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</si>
  <si>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</si>
  <si>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</si>
  <si>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</si>
  <si>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</si>
  <si>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</si>
  <si>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</si>
  <si>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</si>
  <si>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</si>
  <si>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</si>
  <si>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</si>
  <si>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</si>
  <si>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</si>
  <si>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</si>
  <si>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</si>
  <si>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</si>
  <si>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</si>
  <si>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</si>
  <si>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</si>
  <si>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</si>
  <si>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</si>
  <si>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</si>
  <si>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</si>
  <si>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</si>
  <si>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</si>
  <si>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</si>
  <si>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</si>
  <si>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</si>
  <si>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</si>
  <si>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</si>
  <si>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</si>
  <si>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</si>
  <si>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</si>
  <si>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</si>
  <si>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</si>
  <si>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</si>
  <si>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</si>
  <si>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</si>
  <si>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</si>
  <si>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</si>
  <si>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</si>
  <si>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</si>
  <si>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</si>
  <si>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</si>
  <si>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</si>
  <si>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</si>
  <si>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</si>
  <si>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</si>
  <si>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</si>
  <si>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</si>
  <si>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</si>
  <si>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</si>
  <si>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</si>
  <si>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</si>
  <si>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</si>
  <si>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</si>
  <si>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</si>
  <si>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</si>
  <si>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</si>
  <si>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</si>
  <si>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</si>
  <si>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</si>
  <si>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</si>
  <si>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</si>
  <si>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</si>
  <si>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</si>
  <si>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</si>
  <si>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</si>
  <si>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</si>
  <si>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</si>
  <si>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</si>
  <si>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</si>
  <si>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</si>
  <si>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</si>
  <si>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</si>
  <si>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</si>
  <si>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</si>
  <si>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</si>
  <si>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</si>
  <si>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</si>
  <si>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</si>
  <si>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</si>
  <si>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</si>
  <si>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</si>
  <si>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</si>
  <si>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</si>
  <si>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</si>
  <si>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</si>
  <si>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</si>
  <si>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</si>
  <si>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</si>
  <si>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</si>
  <si>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</si>
  <si>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</si>
  <si>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</si>
  <si>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</si>
  <si>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</si>
  <si>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</si>
  <si>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</si>
  <si>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</si>
  <si>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</si>
  <si>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</si>
  <si>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</si>
  <si>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</si>
  <si>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</si>
  <si>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</si>
  <si>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</si>
  <si>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</si>
  <si>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</si>
  <si>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</si>
  <si>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</si>
  <si>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</si>
  <si>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</si>
  <si>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</si>
  <si>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</si>
  <si>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</si>
  <si>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</si>
  <si>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</si>
  <si>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</si>
  <si>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</si>
  <si>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</si>
  <si>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</si>
  <si>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</si>
  <si>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</si>
  <si>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</si>
  <si>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</si>
  <si>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</si>
  <si>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</si>
  <si>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</si>
  <si>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</si>
  <si>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</si>
  <si>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</si>
  <si>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</si>
  <si>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</si>
  <si>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</si>
  <si>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</si>
  <si>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</si>
  <si>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</si>
  <si>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</si>
  <si>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</si>
  <si>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</si>
  <si>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</si>
  <si>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</si>
  <si>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</si>
  <si>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</si>
  <si>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</si>
  <si>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</si>
  <si>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</si>
  <si>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</si>
  <si>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</si>
  <si>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</si>
  <si>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</si>
  <si>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</si>
  <si>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</si>
  <si>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</si>
  <si>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</si>
  <si>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</si>
  <si>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</si>
  <si>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</si>
  <si>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</si>
  <si>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</si>
  <si>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</si>
  <si>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</si>
  <si>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</si>
  <si>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</si>
  <si>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</si>
  <si>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</si>
  <si>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</si>
  <si>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</si>
  <si>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</si>
  <si>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</si>
  <si>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</si>
  <si>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</si>
  <si>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</si>
  <si>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</si>
  <si>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</si>
  <si>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</si>
  <si>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</si>
  <si>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</si>
  <si>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</si>
  <si>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</si>
  <si>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</si>
  <si>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</si>
  <si>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</si>
  <si>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</si>
  <si>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</si>
  <si>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</si>
  <si>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</si>
  <si>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</si>
  <si>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</si>
  <si>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</si>
  <si>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</si>
  <si>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</si>
  <si>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</si>
  <si>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</si>
  <si>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</si>
  <si>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</si>
  <si>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</si>
  <si>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</si>
  <si>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</si>
  <si>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</si>
  <si>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</si>
  <si>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</si>
  <si>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</si>
  <si>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</si>
  <si>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</si>
  <si>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</si>
  <si>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</si>
  <si>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</si>
  <si>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</si>
  <si>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</si>
  <si>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</si>
  <si>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</si>
  <si>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</si>
  <si>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</si>
  <si>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</si>
  <si>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</si>
  <si>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</si>
  <si>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</si>
  <si>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</si>
  <si>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</si>
  <si>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</si>
  <si>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</si>
  <si>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</si>
  <si>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</si>
  <si>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</si>
  <si>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</si>
  <si>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</si>
  <si>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</si>
  <si>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</si>
  <si>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</si>
  <si>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</si>
  <si>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</si>
  <si>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</si>
  <si>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</si>
  <si>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</si>
  <si>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</si>
  <si>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</si>
  <si>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</si>
  <si>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</si>
  <si>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</si>
  <si>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</si>
  <si>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</si>
  <si>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</si>
  <si>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</si>
  <si>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</si>
  <si>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</si>
  <si>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</si>
  <si>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</si>
  <si>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</si>
  <si>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</si>
  <si>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</si>
  <si>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</si>
  <si>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</si>
  <si>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</si>
  <si>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</si>
  <si>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</si>
  <si>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</si>
  <si>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</si>
  <si>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</si>
  <si>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</si>
  <si>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</si>
  <si>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</si>
  <si>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</si>
  <si>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</si>
  <si>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</si>
  <si>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</si>
  <si>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</si>
  <si>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</si>
  <si>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</si>
  <si>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</si>
  <si>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</si>
  <si>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</si>
  <si>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</si>
  <si>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</si>
  <si>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</si>
  <si>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</si>
  <si>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</si>
  <si>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</si>
  <si>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</si>
  <si>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</si>
  <si>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</si>
  <si>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</si>
  <si>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</si>
  <si>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</si>
  <si>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</si>
  <si>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</si>
  <si>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</si>
  <si>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</si>
  <si>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</si>
  <si>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</si>
  <si>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</si>
  <si>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</si>
  <si>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</si>
  <si>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</si>
  <si>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</si>
  <si>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</si>
  <si>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</si>
  <si>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</si>
  <si>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</si>
  <si>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</si>
  <si>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</si>
  <si>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</si>
  <si>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</si>
  <si>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</si>
  <si>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</si>
  <si>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</si>
  <si>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</si>
  <si>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</si>
  <si>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</si>
  <si>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</si>
  <si>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</si>
  <si>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</si>
  <si>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</si>
  <si>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</si>
  <si>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</si>
  <si>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</si>
  <si>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</si>
  <si>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</si>
  <si>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</si>
  <si>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</si>
  <si>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</si>
  <si>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</si>
  <si>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</si>
  <si>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</si>
  <si>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</si>
  <si>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</si>
  <si>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</si>
  <si>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</si>
  <si>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</si>
  <si>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</si>
  <si>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</si>
  <si>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</si>
  <si>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</si>
  <si>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</si>
  <si>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</si>
  <si>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</si>
  <si>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</si>
  <si>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</si>
  <si>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</si>
  <si>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</si>
  <si>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</si>
  <si>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</si>
  <si>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</si>
  <si>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</si>
  <si>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</si>
  <si>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</si>
  <si>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</si>
  <si>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</si>
  <si>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</si>
  <si>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</si>
  <si>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</si>
  <si>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</si>
  <si>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</si>
  <si>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</si>
  <si>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</si>
  <si>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</si>
  <si>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</si>
  <si>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</si>
  <si>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</si>
  <si>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</si>
  <si>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</si>
  <si>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</si>
  <si>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</si>
  <si>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</si>
  <si>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</si>
  <si>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</si>
  <si>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</si>
  <si>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</si>
  <si>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</si>
  <si>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</si>
  <si>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</si>
  <si>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</si>
  <si>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</si>
  <si>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</si>
  <si>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</si>
  <si>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</si>
  <si>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</si>
  <si>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</si>
  <si>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</si>
  <si>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</si>
  <si>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</si>
  <si>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</si>
  <si>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</si>
  <si>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</si>
  <si>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</si>
  <si>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</si>
  <si>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</si>
  <si>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</si>
  <si>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</si>
  <si>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</si>
  <si>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</si>
  <si>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</si>
  <si>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</si>
  <si>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</si>
  <si>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</si>
  <si>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</si>
  <si>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</si>
  <si>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</si>
  <si>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</si>
  <si>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</si>
  <si>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</si>
  <si>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</si>
  <si>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</si>
  <si>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</si>
  <si>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</si>
  <si>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</si>
  <si>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</si>
  <si>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</si>
  <si>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</si>
  <si>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</si>
  <si>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</si>
  <si>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</si>
  <si>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</si>
  <si>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</si>
  <si>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</si>
  <si>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</si>
  <si>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</si>
  <si>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</si>
  <si>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</si>
  <si>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</si>
  <si>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</si>
  <si>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</si>
  <si>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</si>
  <si>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</si>
  <si>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</si>
  <si>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</si>
  <si>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</si>
  <si>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</si>
  <si>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</si>
  <si>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</si>
  <si>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</si>
  <si>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</si>
  <si>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</si>
  <si>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</si>
  <si>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</si>
  <si>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</si>
  <si>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</si>
  <si>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</si>
  <si>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</si>
  <si>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</si>
  <si>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</si>
  <si>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</si>
  <si>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</si>
  <si>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</si>
  <si>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</si>
  <si>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</si>
  <si>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</si>
  <si>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</si>
  <si>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</si>
  <si>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</si>
  <si>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</si>
  <si>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</si>
  <si>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</si>
  <si>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</si>
  <si>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</si>
  <si>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</si>
  <si>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</si>
  <si>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</si>
  <si>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</si>
  <si>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</si>
  <si>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</si>
  <si>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</si>
  <si>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</si>
  <si>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</si>
  <si>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</si>
  <si>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</si>
  <si>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</si>
  <si>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</si>
  <si>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</si>
  <si>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</si>
  <si>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</si>
  <si>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</si>
  <si>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</si>
  <si>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</si>
  <si>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</si>
  <si>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</si>
  <si>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</si>
  <si>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</si>
  <si>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</si>
  <si>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</si>
  <si>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</si>
  <si>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</si>
  <si>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</si>
  <si>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</si>
  <si>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</si>
  <si>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</si>
  <si>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</si>
  <si>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</si>
  <si>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</si>
  <si>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</si>
  <si>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</si>
  <si>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</si>
  <si>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</si>
  <si>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</si>
  <si>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</si>
  <si>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</si>
  <si>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</si>
  <si>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</si>
  <si>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</si>
  <si>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</si>
  <si>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</si>
  <si>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</si>
  <si>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</si>
  <si>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</si>
  <si>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</si>
  <si>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</si>
  <si>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</si>
  <si>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</si>
  <si>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</si>
  <si>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</si>
  <si>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</si>
  <si>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</si>
  <si>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</si>
  <si>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</si>
  <si>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</si>
  <si>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</si>
  <si>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</si>
  <si>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</si>
  <si>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</si>
  <si>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</si>
  <si>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</si>
  <si>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</si>
  <si>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</si>
  <si>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</si>
  <si>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</si>
  <si>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</si>
  <si>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</si>
  <si>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</si>
  <si>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</si>
  <si>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</si>
  <si>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</si>
  <si>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</si>
  <si>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</si>
  <si>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</si>
  <si>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</si>
  <si>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</si>
  <si>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</si>
  <si>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</si>
  <si>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</si>
  <si>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</si>
  <si>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</si>
  <si>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</si>
  <si>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</si>
  <si>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</si>
  <si>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</si>
  <si>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</si>
  <si>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</si>
  <si>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</si>
  <si>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</si>
  <si>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</si>
  <si>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</si>
  <si>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</si>
  <si>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</si>
  <si>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</si>
  <si>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</si>
  <si>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</si>
  <si>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</si>
  <si>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</si>
  <si>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</si>
  <si>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</si>
  <si>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</si>
  <si>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</si>
  <si>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</si>
  <si>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</si>
  <si>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</si>
  <si>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</si>
  <si>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</si>
  <si>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</si>
  <si>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</si>
  <si>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</si>
  <si>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</si>
  <si>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</si>
  <si>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</si>
  <si>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</si>
  <si>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</si>
  <si>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</si>
  <si>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</si>
  <si>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</si>
  <si>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</si>
  <si>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</si>
  <si>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</si>
  <si>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</si>
  <si>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</si>
  <si>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</si>
  <si>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</si>
  <si>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</si>
  <si>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</si>
  <si>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</si>
  <si>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</si>
  <si>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</si>
  <si>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</si>
  <si>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</si>
  <si>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</si>
  <si>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</si>
  <si>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</si>
  <si>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</si>
  <si>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</si>
  <si>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</si>
  <si>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</si>
  <si>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</si>
  <si>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</si>
  <si>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</si>
  <si>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</si>
  <si>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</si>
  <si>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</si>
  <si>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</si>
  <si>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</si>
  <si>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</si>
  <si>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</si>
  <si>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</si>
  <si>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</si>
  <si>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</si>
  <si>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</si>
  <si>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</si>
  <si>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</si>
  <si>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</si>
  <si>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</si>
  <si>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</si>
  <si>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</si>
  <si>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</si>
  <si>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</si>
  <si>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</si>
  <si>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</si>
  <si>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</si>
  <si>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</si>
  <si>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</si>
  <si>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</si>
  <si>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</si>
  <si>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</si>
  <si>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</si>
  <si>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</si>
  <si>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</si>
  <si>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</si>
  <si>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</si>
  <si>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</si>
  <si>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</si>
  <si>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</si>
  <si>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</si>
  <si>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</si>
  <si>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</si>
  <si>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</si>
  <si>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</si>
  <si>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</si>
  <si>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</si>
  <si>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</si>
  <si>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</si>
  <si>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</si>
  <si>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</si>
  <si>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</si>
  <si>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</si>
  <si>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</si>
  <si>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</si>
  <si>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</si>
  <si>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</si>
  <si>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</si>
  <si>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</si>
  <si>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</si>
  <si>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</si>
  <si>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</si>
  <si>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</si>
  <si>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</si>
  <si>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</si>
  <si>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</si>
  <si>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</si>
  <si>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</si>
  <si>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</si>
  <si>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</si>
  <si>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</si>
  <si>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</si>
  <si>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</si>
  <si>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</si>
  <si>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</si>
  <si>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</si>
  <si>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</si>
  <si>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</si>
  <si>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</si>
  <si>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</si>
  <si>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</si>
  <si>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</si>
  <si>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</si>
  <si>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</si>
  <si>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</si>
  <si>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</si>
  <si>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</si>
  <si>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</si>
  <si>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</si>
  <si>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</si>
  <si>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</si>
  <si>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</si>
  <si>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</si>
  <si>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</si>
  <si>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</si>
  <si>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</si>
  <si>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</si>
  <si>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</si>
  <si>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</si>
  <si>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</si>
  <si>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</si>
  <si>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</si>
  <si>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</si>
  <si>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</si>
  <si>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</si>
  <si>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</si>
  <si>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</si>
  <si>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</si>
  <si>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</si>
  <si>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</si>
  <si>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</si>
  <si>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</si>
  <si>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</si>
  <si>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</si>
  <si>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</si>
  <si>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</si>
  <si>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</si>
  <si>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</si>
  <si>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</si>
  <si>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</si>
  <si>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</si>
  <si>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</si>
  <si>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</si>
  <si>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</si>
  <si>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</si>
  <si>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</si>
  <si>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</si>
  <si>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</si>
  <si>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</si>
  <si>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</si>
  <si>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</si>
  <si>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</si>
  <si>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</si>
  <si>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</si>
  <si>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</si>
  <si>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</si>
  <si>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</si>
  <si>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</si>
  <si>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</si>
  <si>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</si>
  <si>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</si>
  <si>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</si>
  <si>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</si>
  <si>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</si>
  <si>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</si>
  <si>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</si>
  <si>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</si>
  <si>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</si>
  <si>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</si>
  <si>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</si>
  <si>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</si>
  <si>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</si>
  <si>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</si>
  <si>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</si>
  <si>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</si>
  <si>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</si>
  <si>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</si>
  <si>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</si>
  <si>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</si>
  <si>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</si>
  <si>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</si>
  <si>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</si>
  <si>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</si>
  <si>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</si>
  <si>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</si>
  <si>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</si>
  <si>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</si>
  <si>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</si>
  <si>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</si>
  <si>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</si>
  <si>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</si>
  <si>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</si>
  <si>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</si>
  <si>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</si>
  <si>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</si>
  <si>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</si>
  <si>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</si>
  <si>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</si>
  <si>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</si>
  <si>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</si>
  <si>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</si>
  <si>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</si>
  <si>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</si>
  <si>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</si>
  <si>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</si>
  <si>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</si>
  <si>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</si>
  <si>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</si>
  <si>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</si>
  <si>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</si>
  <si>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</si>
  <si>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</si>
  <si>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</si>
  <si>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</si>
  <si>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</si>
  <si>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</si>
  <si>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</si>
  <si>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</si>
  <si>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</si>
  <si>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</si>
  <si>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</si>
  <si>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</si>
  <si>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</si>
  <si>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</si>
  <si>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</si>
  <si>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</si>
  <si>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</si>
  <si>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</si>
  <si>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</si>
  <si>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</si>
  <si>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</si>
  <si>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</si>
  <si>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</si>
  <si>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</si>
  <si>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</si>
  <si>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</si>
  <si>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</si>
  <si>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</si>
  <si>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</si>
  <si>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</si>
  <si>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</si>
  <si>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</si>
  <si>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</si>
  <si>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</si>
  <si>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</si>
  <si>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</si>
  <si>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</si>
  <si>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</si>
  <si>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</si>
  <si>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</si>
  <si>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</si>
  <si>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</si>
  <si>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</si>
  <si>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</si>
  <si>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</si>
  <si>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</si>
  <si>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</si>
  <si>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</si>
  <si>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</si>
  <si>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</si>
  <si>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</si>
  <si>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</si>
  <si>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</si>
  <si>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</si>
  <si>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</si>
  <si>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</si>
  <si>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</si>
  <si>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</si>
  <si>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</si>
  <si>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</si>
  <si>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</si>
  <si>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</si>
  <si>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</si>
  <si>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</si>
  <si>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</si>
  <si>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</si>
  <si>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</si>
  <si>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</si>
  <si>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</si>
  <si>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</si>
  <si>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</si>
  <si>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</si>
  <si>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</si>
  <si>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</si>
  <si>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</si>
  <si>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</si>
  <si>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</si>
  <si>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</si>
  <si>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</si>
  <si>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</si>
  <si>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</si>
  <si>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</si>
  <si>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</si>
  <si>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</si>
  <si>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</si>
  <si>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</si>
  <si>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</si>
  <si>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</si>
  <si>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</si>
  <si>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</si>
  <si>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</si>
  <si>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</si>
  <si>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</si>
  <si>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</si>
  <si>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</si>
  <si>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</si>
  <si>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</si>
  <si>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</si>
  <si>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</si>
  <si>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</si>
  <si>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</si>
  <si>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</si>
  <si>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</si>
  <si>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</si>
  <si>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</si>
  <si>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</si>
  <si>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</si>
  <si>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</si>
  <si>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</si>
  <si>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</si>
  <si>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</si>
  <si>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</si>
  <si>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</si>
  <si>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</si>
  <si>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</si>
  <si>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</si>
  <si>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</si>
  <si>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</si>
  <si>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</si>
  <si>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</si>
  <si>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</si>
  <si>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</si>
  <si>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</si>
  <si>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</si>
  <si>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</si>
  <si>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</si>
  <si>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</si>
  <si>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</si>
  <si>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</si>
  <si>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</si>
  <si>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</si>
  <si>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</si>
  <si>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</si>
  <si>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</si>
  <si>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</si>
  <si>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</si>
  <si>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</si>
  <si>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</si>
  <si>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</si>
  <si>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</si>
  <si>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</si>
  <si>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</si>
  <si>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</si>
  <si>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</si>
  <si>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</si>
  <si>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</si>
  <si>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</si>
  <si>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</si>
  <si>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</si>
  <si>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</si>
  <si>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</si>
  <si>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</si>
  <si>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</si>
  <si>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</si>
  <si>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</si>
  <si>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</si>
  <si>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</si>
  <si>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</si>
  <si>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</si>
  <si>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</si>
  <si>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</si>
  <si>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</si>
  <si>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</si>
  <si>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</si>
  <si>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</si>
  <si>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</si>
  <si>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</si>
  <si>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</si>
  <si>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</si>
  <si>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</si>
  <si>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</si>
  <si>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</si>
  <si>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</si>
  <si>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</si>
  <si>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</si>
  <si>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</si>
  <si>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</si>
  <si>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</si>
  <si>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</si>
  <si>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</si>
  <si>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</si>
  <si>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</si>
  <si>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</si>
  <si>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</si>
  <si>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</si>
  <si>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</si>
  <si>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</si>
  <si>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</si>
  <si>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</si>
  <si>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</si>
  <si>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</si>
  <si>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</si>
  <si>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</si>
  <si>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</si>
  <si>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</si>
  <si>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</si>
  <si>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</si>
  <si>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</si>
  <si>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</si>
  <si>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</si>
  <si>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</si>
  <si>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</si>
  <si>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</si>
  <si>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</si>
  <si>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</si>
  <si>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</si>
  <si>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</si>
  <si>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</si>
  <si>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</si>
  <si>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</si>
  <si>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</si>
  <si>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</si>
  <si>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</si>
  <si>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</si>
  <si>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</si>
  <si>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</si>
  <si>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</si>
  <si>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</si>
  <si>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</si>
  <si>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</si>
  <si>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</si>
  <si>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</si>
  <si>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</si>
  <si>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</si>
  <si>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</si>
  <si>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</si>
  <si>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</si>
  <si>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</si>
  <si>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</si>
  <si>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</si>
  <si>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</si>
  <si>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</si>
  <si>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</si>
  <si>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</si>
  <si>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</si>
  <si>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</si>
  <si>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</si>
  <si>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</si>
  <si>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</si>
  <si>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</si>
  <si>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</si>
  <si>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</si>
  <si>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</si>
  <si>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</si>
  <si>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</si>
  <si>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</si>
  <si>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</si>
  <si>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</si>
  <si>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</si>
  <si>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</si>
  <si>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</si>
  <si>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</si>
  <si>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</si>
  <si>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</si>
  <si>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</si>
  <si>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</si>
  <si>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</si>
  <si>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</si>
  <si>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</si>
  <si>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</si>
  <si>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</si>
  <si>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</si>
  <si>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</si>
  <si>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</si>
  <si>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</si>
  <si>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</si>
  <si>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</si>
  <si>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</si>
  <si>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</si>
  <si>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</si>
  <si>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</si>
  <si>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</si>
  <si>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</si>
  <si>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</si>
  <si>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</si>
  <si>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</si>
  <si>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</si>
  <si>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</si>
  <si>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</si>
  <si>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</si>
  <si>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</si>
  <si>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</si>
  <si>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</si>
  <si>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</si>
  <si>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</si>
  <si>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</si>
  <si>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</si>
  <si>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</si>
  <si>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</si>
  <si>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</si>
  <si>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</si>
  <si>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</si>
  <si>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</si>
  <si>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</si>
  <si>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</si>
  <si>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</si>
  <si>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</si>
  <si>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</si>
  <si>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</si>
  <si>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</si>
  <si>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</si>
  <si>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</si>
  <si>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</si>
  <si>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</si>
  <si>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</si>
  <si>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</si>
  <si>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</si>
  <si>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</si>
  <si>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</si>
  <si>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</si>
  <si>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</si>
  <si>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</si>
  <si>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</si>
  <si>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</si>
  <si>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</si>
  <si>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</si>
  <si>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</si>
  <si>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</si>
  <si>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</si>
  <si>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</si>
  <si>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</si>
  <si>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</si>
  <si>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</si>
  <si>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</si>
  <si>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</si>
  <si>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</si>
  <si>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</si>
  <si>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</si>
  <si>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</si>
  <si>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</si>
  <si>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</si>
  <si>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</si>
  <si>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</si>
  <si>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</si>
  <si>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</si>
  <si>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</si>
  <si>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</si>
  <si>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</si>
  <si>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</si>
  <si>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</si>
  <si>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</si>
  <si>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</si>
  <si>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</si>
  <si>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</si>
  <si>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</si>
  <si>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</si>
  <si>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</si>
  <si>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</si>
  <si>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</si>
  <si>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</si>
  <si>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</si>
  <si>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</si>
  <si>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</si>
  <si>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</si>
  <si>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</si>
  <si>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</si>
  <si>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</si>
  <si>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</si>
  <si>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</si>
  <si>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</si>
  <si>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</si>
  <si>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</si>
  <si>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</si>
  <si>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</si>
  <si>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</si>
  <si>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</si>
  <si>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</si>
  <si>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</si>
  <si>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</si>
  <si>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</si>
  <si>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</si>
  <si>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</si>
  <si>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</si>
  <si>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</si>
  <si>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</si>
  <si>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</si>
  <si>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</si>
  <si>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</si>
  <si>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</si>
  <si>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</si>
  <si>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</si>
  <si>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</si>
  <si>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</si>
  <si>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</si>
  <si>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</si>
  <si>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</si>
  <si>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</si>
  <si>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</si>
  <si>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</si>
  <si>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</si>
  <si>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</si>
  <si>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</si>
  <si>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</si>
  <si>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</si>
  <si>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</si>
  <si>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</si>
  <si>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</si>
  <si>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</si>
  <si>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</si>
  <si>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</si>
  <si>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</si>
  <si>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</si>
  <si>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</si>
  <si>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</si>
  <si>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</si>
  <si>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</si>
  <si>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</si>
  <si>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</si>
  <si>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</si>
  <si>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</si>
  <si>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</si>
  <si>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</si>
  <si>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</si>
  <si>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</si>
  <si>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</si>
  <si>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</si>
  <si>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</si>
  <si>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</si>
  <si>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</si>
  <si>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</si>
  <si>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</si>
  <si>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</si>
  <si>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</si>
  <si>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</si>
  <si>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</si>
  <si>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</si>
  <si>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</si>
  <si>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</si>
  <si>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</si>
  <si>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</si>
  <si>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</si>
  <si>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</si>
  <si>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</si>
  <si>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</si>
  <si>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</si>
  <si>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</si>
  <si>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</si>
  <si>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</si>
  <si>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</si>
  <si>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</si>
  <si>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</si>
  <si>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</si>
  <si>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</si>
  <si>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</si>
  <si>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</si>
  <si>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</si>
  <si>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</si>
  <si>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</si>
  <si>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</si>
  <si>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</si>
  <si>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</si>
  <si>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</si>
  <si>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</si>
  <si>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</si>
  <si>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</si>
  <si>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</si>
  <si>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</si>
  <si>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</si>
  <si>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</si>
  <si>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</si>
  <si>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</si>
  <si>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</si>
  <si>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</si>
  <si>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</si>
  <si>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</si>
  <si>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</si>
  <si>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</si>
  <si>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</si>
  <si>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</si>
  <si>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</si>
  <si>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</si>
  <si>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</si>
  <si>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</si>
  <si>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</si>
  <si>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</si>
  <si>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</si>
  <si>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</si>
  <si>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</si>
  <si>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</si>
  <si>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</si>
  <si>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</si>
  <si>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</si>
  <si>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</si>
  <si>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</si>
  <si>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</si>
  <si>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</si>
  <si>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</si>
  <si>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</si>
  <si>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</si>
  <si>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</si>
  <si>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</si>
  <si>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</si>
  <si>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</si>
  <si>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</si>
  <si>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</si>
  <si>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</si>
  <si>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</si>
  <si>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</si>
  <si>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</si>
  <si>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</si>
  <si>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</si>
  <si>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</si>
  <si>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</si>
  <si>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</si>
  <si>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</si>
  <si>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</si>
  <si>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</si>
  <si>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</si>
  <si>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</si>
  <si>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</si>
  <si>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</si>
  <si>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</si>
  <si>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</si>
  <si>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</si>
  <si>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</si>
  <si>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</si>
  <si>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</si>
  <si>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</si>
  <si>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</si>
  <si>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</si>
  <si>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</si>
  <si>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</si>
  <si>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</si>
  <si>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</si>
  <si>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</si>
  <si>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</si>
  <si>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</si>
  <si>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</si>
  <si>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</si>
  <si>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</si>
  <si>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</si>
  <si>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</si>
  <si>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</si>
  <si>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</si>
  <si>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</si>
  <si>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</si>
  <si>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</si>
  <si>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</si>
  <si>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</si>
  <si>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</si>
  <si>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</si>
  <si>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</si>
  <si>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</si>
  <si>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</si>
  <si>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</si>
  <si>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</si>
  <si>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</si>
  <si>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</si>
  <si>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</si>
  <si>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</si>
  <si>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</si>
  <si>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</si>
  <si>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</si>
  <si>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</si>
  <si>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</si>
  <si>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</si>
  <si>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</si>
  <si>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</si>
  <si>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</si>
  <si>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</si>
  <si>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</si>
  <si>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</si>
  <si>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</si>
  <si>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</si>
  <si>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</si>
  <si>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</si>
  <si>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</si>
  <si>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</si>
  <si>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</si>
  <si>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</si>
  <si>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</si>
  <si>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</si>
  <si>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</si>
  <si>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</si>
  <si>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</si>
  <si>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</si>
  <si>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</si>
  <si>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</si>
  <si>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</si>
  <si>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</si>
  <si>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</si>
  <si>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</si>
  <si>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</si>
  <si>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</si>
  <si>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</si>
  <si>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</si>
  <si>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</si>
  <si>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</si>
  <si>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</si>
  <si>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</si>
  <si>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</si>
  <si>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</si>
  <si>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</si>
  <si>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</si>
  <si>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</si>
  <si>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</si>
  <si>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</si>
  <si>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</si>
  <si>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</si>
  <si>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</si>
  <si>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</si>
  <si>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</si>
  <si>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</si>
  <si>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</si>
  <si>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</si>
  <si>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</si>
  <si>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</si>
  <si>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</si>
  <si>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</si>
  <si>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</si>
  <si>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</si>
  <si>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</si>
  <si>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</si>
  <si>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</si>
  <si>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</si>
  <si>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</si>
  <si>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</si>
  <si>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</si>
  <si>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</si>
  <si>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</si>
  <si>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</si>
  <si>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</si>
  <si>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</si>
  <si>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</si>
  <si>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</si>
  <si>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</si>
  <si>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</si>
  <si>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</si>
  <si>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</si>
  <si>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</si>
  <si>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</si>
  <si>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</si>
  <si>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</si>
  <si>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</si>
  <si>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</si>
  <si>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</si>
  <si>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</si>
  <si>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</si>
  <si>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</si>
  <si>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</si>
  <si>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</si>
  <si>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</si>
  <si>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</si>
  <si>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</si>
  <si>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</si>
  <si>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</si>
  <si>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</si>
  <si>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</si>
  <si>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</si>
  <si>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</si>
  <si>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</si>
  <si>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</si>
  <si>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</si>
  <si>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</si>
  <si>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</si>
  <si>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</si>
  <si>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</si>
  <si>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</si>
  <si>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</si>
  <si>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</si>
  <si>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</si>
  <si>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</si>
  <si>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</si>
  <si>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</si>
  <si>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</si>
  <si>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</si>
  <si>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</si>
  <si>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</si>
  <si>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</si>
  <si>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</si>
  <si>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</si>
  <si>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</si>
  <si>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</si>
  <si>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</si>
  <si>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</si>
  <si>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</si>
  <si>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</si>
  <si>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</si>
  <si>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</si>
  <si>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</si>
  <si>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</si>
  <si>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</si>
  <si>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</si>
  <si>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</si>
  <si>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</si>
  <si>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</si>
  <si>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</si>
  <si>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</si>
  <si>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</si>
  <si>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</si>
  <si>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</si>
  <si>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</si>
  <si>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</si>
  <si>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</si>
  <si>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</si>
  <si>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</si>
  <si>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</si>
  <si>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</si>
  <si>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</si>
  <si>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</si>
  <si>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</si>
  <si>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</si>
  <si>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</si>
  <si>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</si>
  <si>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</si>
  <si>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</si>
  <si>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</si>
  <si>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</si>
  <si>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</si>
  <si>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</si>
  <si>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</si>
  <si>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</si>
  <si>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</si>
  <si>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</si>
  <si>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</si>
  <si>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</si>
  <si>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</si>
  <si>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</si>
  <si>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</si>
  <si>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</si>
  <si>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</si>
  <si>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</si>
  <si>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</si>
  <si>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</si>
  <si>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</si>
  <si>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</si>
  <si>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</si>
  <si>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</si>
  <si>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</si>
  <si>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</si>
  <si>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</si>
  <si>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</si>
  <si>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</si>
  <si>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</si>
  <si>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</si>
  <si>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</si>
  <si>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</si>
  <si>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</si>
  <si>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</si>
  <si>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</si>
  <si>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</si>
  <si>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</si>
  <si>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</si>
  <si>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</si>
  <si>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</si>
  <si>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</si>
  <si>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</si>
  <si>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</si>
  <si>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</si>
  <si>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</si>
  <si>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</si>
  <si>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</si>
  <si>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</si>
  <si>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</si>
  <si>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</si>
  <si>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</si>
  <si>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</si>
  <si>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</si>
  <si>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</si>
  <si>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</si>
  <si>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</si>
  <si>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</si>
  <si>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</si>
  <si>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</si>
  <si>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</si>
  <si>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</si>
  <si>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</si>
  <si>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</si>
  <si>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</si>
  <si>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</si>
  <si>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</si>
  <si>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</si>
  <si>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</si>
  <si>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</si>
  <si>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</si>
  <si>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</si>
  <si>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</si>
  <si>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</si>
  <si>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</si>
  <si>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</si>
  <si>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</si>
  <si>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</si>
  <si>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</si>
  <si>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</si>
  <si>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</si>
  <si>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</si>
  <si>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</si>
  <si>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</si>
  <si>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</si>
  <si>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</si>
  <si>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</si>
  <si>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</si>
  <si>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</si>
  <si>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</si>
  <si>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</si>
  <si>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</si>
  <si>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</si>
  <si>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</si>
  <si>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</si>
  <si>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</si>
  <si>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</si>
  <si>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</si>
  <si>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</si>
  <si>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</si>
  <si>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</si>
  <si>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</si>
  <si>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</si>
  <si>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</si>
  <si>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</si>
  <si>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</si>
  <si>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</si>
  <si>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</si>
  <si>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</si>
  <si>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</si>
  <si>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</si>
  <si>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</si>
  <si>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</si>
  <si>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</si>
  <si>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</si>
  <si>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</si>
  <si>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</si>
  <si>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</si>
  <si>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</si>
  <si>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</si>
  <si>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</si>
  <si>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</si>
  <si>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</si>
  <si>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</si>
  <si>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</si>
  <si>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</si>
  <si>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</si>
  <si>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</si>
  <si>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</si>
  <si>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</si>
  <si>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</si>
  <si>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</si>
  <si>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</si>
  <si>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</si>
  <si>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</si>
  <si>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</si>
  <si>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</si>
  <si>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</si>
  <si>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</si>
  <si>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</si>
  <si>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</si>
  <si>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</si>
  <si>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</si>
  <si>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</si>
  <si>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</si>
  <si>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</si>
  <si>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</si>
  <si>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</si>
  <si>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</si>
  <si>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</si>
  <si>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</si>
  <si>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</si>
  <si>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</si>
  <si>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</si>
  <si>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</si>
  <si>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</si>
  <si>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</si>
  <si>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</si>
  <si>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</si>
  <si>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</si>
  <si>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</si>
  <si>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</si>
  <si>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</si>
  <si>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</si>
  <si>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</si>
  <si>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</si>
  <si>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</si>
  <si>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</si>
  <si>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</si>
  <si>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</si>
  <si>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</si>
  <si>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</si>
  <si>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</si>
  <si>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</si>
  <si>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</si>
  <si>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</si>
  <si>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</si>
  <si>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</si>
  <si>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</si>
  <si>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</si>
  <si>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</si>
  <si>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</si>
  <si>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</si>
  <si>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</si>
  <si>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</si>
  <si>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</si>
  <si>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</si>
  <si>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</si>
  <si>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</si>
  <si>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</si>
  <si>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</si>
  <si>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</si>
  <si>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</si>
  <si>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</si>
  <si>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</si>
  <si>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</si>
  <si>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</si>
  <si>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</si>
  <si>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</si>
  <si>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</si>
  <si>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</si>
  <si>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</si>
  <si>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</si>
  <si>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</si>
  <si>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</si>
  <si>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</si>
  <si>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</si>
  <si>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</si>
  <si>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</si>
  <si>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</si>
  <si>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</si>
  <si>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</si>
  <si>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</si>
  <si>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</si>
  <si>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</si>
  <si>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</si>
  <si>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</si>
  <si>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</si>
  <si>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</si>
  <si>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</si>
  <si>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</si>
  <si>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</si>
  <si>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</si>
  <si>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</si>
  <si>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</si>
  <si>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</si>
  <si>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</si>
  <si>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</si>
  <si>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</si>
  <si>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</si>
  <si>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</si>
  <si>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</si>
  <si>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</si>
  <si>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</si>
  <si>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</si>
  <si>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</si>
  <si>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</si>
  <si>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</si>
  <si>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</si>
  <si>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</si>
  <si>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</si>
  <si>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</si>
  <si>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</si>
  <si>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</si>
  <si>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</si>
  <si>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</si>
  <si>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</si>
  <si>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</si>
  <si>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</si>
  <si>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</si>
  <si>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</si>
  <si>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</si>
  <si>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</si>
  <si>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</si>
  <si>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</si>
  <si>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</si>
  <si>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</si>
  <si>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</si>
  <si>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</si>
  <si>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</si>
  <si>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</si>
  <si>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</si>
  <si>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</si>
  <si>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</si>
  <si>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</si>
  <si>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</si>
  <si>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</si>
  <si>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</si>
  <si>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</si>
  <si>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</si>
  <si>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</si>
  <si>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</si>
  <si>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</si>
  <si>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</si>
  <si>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</si>
  <si>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</si>
  <si>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</si>
  <si>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</si>
  <si>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</si>
  <si>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</si>
  <si>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</si>
  <si>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</si>
  <si>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</si>
  <si>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</si>
  <si>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</si>
  <si>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</si>
  <si>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</si>
  <si>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</si>
  <si>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</si>
  <si>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</si>
  <si>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</si>
  <si>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</si>
  <si>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</si>
  <si>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</si>
  <si>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</si>
  <si>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</si>
  <si>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</si>
  <si>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</si>
  <si>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</si>
  <si>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</si>
  <si>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</si>
  <si>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</si>
  <si>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</si>
  <si>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</si>
  <si>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</si>
  <si>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</si>
  <si>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</si>
  <si>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</si>
  <si>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</si>
  <si>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</si>
  <si>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</si>
  <si>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</si>
  <si>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</si>
  <si>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</si>
  <si>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</si>
  <si>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</si>
  <si>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</si>
  <si>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</si>
  <si>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</si>
  <si>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</si>
  <si>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</si>
  <si>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</si>
  <si>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</si>
  <si>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</si>
  <si>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</si>
  <si>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</si>
  <si>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</si>
  <si>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</si>
  <si>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</si>
  <si>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</si>
  <si>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</si>
  <si>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</si>
  <si>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</si>
  <si>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</si>
  <si>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</si>
  <si>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</si>
  <si>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</si>
  <si>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</si>
  <si>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</si>
  <si>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</si>
  <si>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</si>
  <si>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</si>
  <si>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</si>
  <si>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</si>
  <si>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</si>
  <si>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</si>
  <si>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</si>
  <si>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</si>
  <si>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</si>
  <si>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</si>
  <si>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</si>
  <si>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</si>
  <si>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</si>
  <si>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</si>
  <si>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</si>
  <si>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</si>
  <si>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</si>
  <si>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</si>
  <si>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</si>
  <si>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</si>
  <si>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</si>
  <si>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</si>
  <si>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</si>
  <si>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</si>
  <si>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</si>
  <si>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</si>
  <si>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</si>
  <si>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</si>
  <si>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</si>
  <si>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</si>
  <si>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</si>
  <si>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</si>
  <si>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</si>
  <si>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</si>
  <si>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</si>
  <si>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</si>
  <si>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</si>
  <si>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</si>
  <si>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</si>
  <si>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</si>
  <si>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</si>
  <si>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</si>
  <si>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</si>
  <si>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</si>
  <si>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</si>
  <si>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</si>
  <si>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</si>
  <si>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</si>
  <si>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</si>
  <si>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</si>
  <si>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</si>
  <si>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</si>
  <si>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</si>
  <si>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</si>
  <si>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</si>
  <si>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</si>
  <si>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</si>
  <si>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</si>
  <si>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</si>
  <si>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</si>
  <si>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</si>
  <si>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</si>
  <si>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</si>
  <si>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</si>
  <si>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</si>
  <si>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</si>
  <si>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</si>
  <si>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</si>
  <si>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</si>
  <si>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</si>
  <si>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</si>
  <si>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</si>
  <si>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</si>
  <si>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</si>
  <si>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</si>
  <si>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</si>
  <si>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</si>
  <si>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</si>
  <si>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</si>
  <si>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</si>
  <si>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</si>
  <si>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</si>
  <si>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</si>
  <si>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</si>
  <si>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</si>
  <si>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</si>
  <si>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</si>
  <si>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</si>
  <si>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</si>
  <si>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</si>
  <si>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</si>
  <si>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</si>
  <si>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</si>
  <si>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</si>
  <si>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</si>
  <si>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</si>
  <si>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</si>
  <si>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</si>
  <si>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</si>
  <si>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</si>
  <si>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</si>
  <si>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</si>
  <si>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</si>
  <si>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</si>
  <si>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</si>
  <si>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</si>
  <si>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</si>
  <si>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</si>
  <si>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</si>
  <si>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</si>
  <si>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</si>
  <si>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</si>
  <si>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</si>
  <si>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</si>
  <si>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</si>
  <si>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</si>
  <si>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</si>
  <si>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</si>
  <si>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</si>
  <si>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</si>
  <si>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</si>
  <si>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</si>
  <si>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</si>
  <si>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</si>
  <si>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</si>
  <si>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</si>
  <si>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</si>
  <si>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</si>
  <si>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</si>
  <si>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</si>
  <si>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</si>
  <si>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</si>
  <si>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</si>
  <si>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</si>
  <si>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</si>
  <si>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</si>
  <si>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</si>
  <si>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</si>
  <si>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</si>
  <si>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</si>
  <si>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</si>
  <si>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</si>
  <si>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</si>
  <si>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</si>
  <si>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</si>
  <si>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</si>
  <si>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</si>
  <si>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</si>
  <si>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</si>
  <si>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</si>
  <si>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</si>
  <si>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</si>
  <si>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</si>
  <si>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</si>
  <si>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</si>
  <si>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</si>
  <si>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</si>
  <si>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</si>
  <si>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</si>
  <si>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</si>
  <si>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</si>
  <si>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</si>
  <si>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</si>
  <si>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</si>
  <si>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</si>
  <si>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</si>
  <si>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</si>
  <si>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</si>
  <si>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</si>
  <si>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</si>
  <si>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</si>
  <si>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</si>
  <si>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</si>
  <si>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</si>
  <si>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</si>
  <si>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</si>
  <si>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</si>
  <si>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</si>
  <si>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</si>
  <si>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</si>
  <si>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</si>
  <si>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</si>
  <si>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</si>
  <si>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</si>
  <si>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</si>
  <si>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</si>
  <si>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</si>
  <si>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</si>
  <si>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</si>
  <si>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</si>
  <si>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</si>
  <si>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</si>
  <si>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</si>
  <si>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</si>
  <si>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</si>
  <si>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</si>
  <si>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</si>
  <si>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</si>
  <si>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</si>
  <si>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</si>
  <si>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</si>
  <si>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</si>
  <si>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</si>
  <si>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</si>
  <si>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</si>
  <si>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</si>
  <si>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</si>
  <si>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</si>
  <si>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</si>
  <si>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</si>
  <si>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</si>
  <si>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</si>
  <si>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</si>
  <si>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</si>
  <si>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</si>
  <si>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</si>
  <si>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</si>
  <si>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</si>
  <si>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</si>
  <si>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</si>
  <si>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</si>
  <si>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</si>
  <si>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</si>
  <si>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</si>
  <si>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</si>
  <si>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</si>
  <si>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</si>
  <si>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</si>
  <si>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</si>
  <si>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</si>
  <si>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</si>
  <si>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</si>
  <si>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</si>
  <si>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</si>
  <si>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</si>
  <si>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</si>
  <si>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</si>
  <si>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</si>
  <si>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</si>
  <si>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</si>
  <si>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</si>
  <si>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</si>
  <si>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</si>
  <si>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</si>
  <si>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</si>
  <si>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</si>
  <si>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</si>
  <si>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</si>
  <si>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</si>
  <si>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</si>
  <si>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</si>
  <si>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</si>
  <si>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</si>
  <si>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</si>
  <si>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</si>
  <si>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</si>
  <si>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</si>
  <si>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</si>
  <si>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</si>
  <si>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</si>
  <si>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</si>
  <si>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</si>
  <si>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</si>
  <si>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</si>
  <si>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</si>
  <si>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</si>
  <si>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</si>
  <si>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</si>
  <si>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</si>
  <si>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</si>
  <si>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</si>
  <si>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</si>
  <si>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</si>
  <si>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</si>
  <si>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</si>
  <si>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</si>
  <si>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</si>
  <si>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</si>
  <si>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</si>
  <si>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</si>
  <si>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</si>
  <si>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</si>
  <si>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</si>
  <si>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</si>
  <si>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</si>
  <si>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</si>
  <si>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</si>
  <si>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</si>
  <si>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</si>
  <si>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</si>
  <si>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</si>
  <si>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</si>
  <si>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</si>
  <si>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</si>
  <si>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</si>
  <si>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</si>
  <si>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</si>
  <si>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</si>
  <si>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</si>
  <si>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</si>
  <si>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</si>
  <si>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</si>
  <si>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</si>
  <si>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</si>
  <si>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</si>
  <si>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</si>
  <si>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</si>
  <si>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</si>
  <si>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</si>
  <si>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</si>
  <si>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</si>
  <si>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</si>
  <si>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</si>
  <si>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</si>
  <si>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</si>
  <si>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</si>
  <si>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</si>
  <si>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</si>
  <si>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</si>
  <si>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</si>
  <si>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</si>
  <si>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</si>
  <si>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</si>
  <si>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</si>
  <si>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</si>
  <si>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</si>
  <si>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</si>
  <si>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</si>
  <si>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</si>
  <si>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</si>
  <si>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</si>
  <si>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</si>
  <si>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</si>
  <si>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</si>
  <si>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</si>
  <si>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</si>
  <si>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</si>
  <si>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</si>
  <si>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</si>
  <si>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</si>
  <si>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</si>
  <si>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</si>
  <si>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</si>
  <si>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</si>
  <si>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</si>
  <si>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</si>
  <si>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</si>
  <si>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</si>
  <si>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</si>
  <si>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</si>
  <si>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</si>
  <si>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</si>
  <si>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</si>
  <si>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</si>
  <si>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</si>
  <si>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</si>
  <si>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</si>
  <si>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</si>
  <si>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</si>
  <si>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</si>
  <si>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</si>
  <si>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</si>
  <si>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</si>
  <si>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</si>
  <si>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</si>
  <si>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</si>
  <si>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</si>
  <si>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</si>
  <si>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</si>
  <si>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</si>
  <si>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</si>
  <si>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</si>
  <si>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</si>
  <si>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</si>
  <si>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</si>
  <si>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</si>
  <si>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</si>
  <si>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</si>
  <si>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</si>
  <si>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</si>
  <si>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</si>
  <si>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</si>
  <si>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</si>
  <si>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</si>
  <si>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</si>
  <si>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</si>
  <si>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</si>
  <si>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</si>
  <si>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</si>
  <si>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</si>
  <si>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</si>
  <si>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</si>
  <si>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</si>
  <si>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</si>
  <si>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</si>
  <si>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</si>
  <si>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</si>
  <si>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</si>
  <si>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</si>
  <si>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</si>
  <si>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</si>
  <si>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</si>
  <si>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</si>
  <si>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</si>
  <si>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</si>
  <si>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</si>
  <si>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</si>
  <si>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</si>
  <si>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</si>
  <si>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</si>
  <si>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</si>
  <si>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</si>
  <si>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</si>
  <si>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</si>
  <si>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</si>
  <si>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</si>
  <si>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</si>
  <si>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</si>
  <si>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</si>
  <si>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</si>
  <si>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</si>
  <si>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</si>
  <si>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</si>
  <si>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</si>
  <si>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</si>
  <si>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</si>
  <si>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</si>
  <si>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</si>
  <si>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</si>
  <si>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</si>
  <si>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</si>
  <si>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</si>
  <si>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</si>
  <si>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</si>
  <si>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</si>
  <si>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</si>
  <si>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</si>
  <si>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</si>
  <si>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</si>
  <si>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</si>
  <si>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</si>
  <si>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</si>
  <si>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</si>
  <si>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</si>
  <si>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</si>
  <si>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</si>
  <si>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</si>
  <si>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</si>
  <si>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</si>
  <si>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</si>
  <si>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</si>
  <si>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</si>
  <si>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</si>
  <si>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</si>
  <si>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</si>
  <si>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</si>
  <si>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</si>
  <si>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</si>
  <si>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</si>
  <si>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</si>
  <si>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</si>
  <si>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</si>
  <si>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</si>
  <si>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</si>
  <si>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</si>
  <si>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</si>
  <si>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</si>
  <si>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</si>
  <si>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</si>
  <si>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</si>
  <si>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</si>
  <si>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</si>
  <si>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</si>
  <si>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</si>
  <si>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</si>
  <si>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</si>
  <si>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</si>
  <si>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</si>
  <si>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</si>
  <si>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</si>
  <si>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</si>
  <si>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</si>
  <si>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</si>
  <si>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</si>
  <si>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</si>
  <si>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</si>
  <si>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</si>
  <si>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</si>
  <si>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</si>
  <si>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</si>
  <si>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</si>
  <si>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</si>
  <si>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</si>
  <si>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</si>
  <si>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</si>
  <si>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</si>
  <si>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</si>
  <si>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</si>
  <si>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</si>
  <si>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</si>
  <si>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</si>
  <si>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</si>
  <si>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</si>
  <si>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</si>
  <si>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</si>
  <si>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</si>
  <si>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</si>
  <si>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</si>
  <si>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</si>
  <si>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</si>
  <si>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</si>
  <si>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</si>
  <si>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</si>
  <si>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</si>
  <si>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</si>
  <si>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</si>
  <si>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</si>
  <si>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</si>
  <si>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</si>
  <si>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</si>
  <si>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</si>
  <si>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</si>
  <si>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</si>
  <si>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</si>
  <si>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</si>
  <si>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</si>
  <si>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</si>
  <si>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</si>
  <si>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</si>
  <si>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</si>
  <si>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</si>
  <si>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</si>
  <si>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</si>
  <si>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</si>
  <si>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</si>
  <si>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</si>
  <si>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</si>
  <si>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</si>
  <si>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</si>
  <si>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</si>
  <si>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</si>
  <si>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</si>
  <si>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</si>
  <si>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</si>
  <si>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</si>
  <si>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</si>
  <si>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</si>
  <si>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</si>
  <si>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</si>
  <si>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</si>
  <si>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</si>
  <si>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</si>
  <si>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</si>
  <si>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</si>
  <si>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</si>
  <si>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</si>
  <si>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</si>
  <si>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</si>
  <si>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</si>
  <si>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</si>
  <si>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</si>
  <si>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</si>
  <si>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</si>
  <si>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</si>
  <si>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</si>
  <si>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</si>
  <si>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</si>
  <si>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</si>
  <si>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</si>
  <si>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</si>
  <si>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</si>
  <si>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</si>
  <si>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</si>
  <si>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</si>
  <si>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</si>
  <si>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</si>
  <si>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</si>
  <si>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</si>
  <si>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</si>
  <si>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</si>
  <si>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</si>
  <si>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</si>
  <si>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</si>
  <si>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</si>
  <si>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</si>
  <si>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</si>
  <si>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</si>
  <si>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</si>
  <si>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</si>
  <si>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</si>
  <si>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</si>
  <si>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</si>
  <si>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</si>
  <si>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</si>
  <si>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</si>
  <si>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</si>
  <si>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</si>
  <si>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</si>
  <si>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</si>
  <si>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</si>
  <si>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</si>
  <si>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</si>
  <si>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</si>
  <si>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</si>
  <si>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</si>
  <si>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</si>
  <si>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</si>
  <si>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</si>
  <si>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</si>
  <si>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</si>
  <si>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</si>
  <si>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</si>
  <si>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</si>
  <si>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</si>
  <si>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</si>
  <si>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</si>
  <si>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</si>
  <si>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</si>
  <si>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</si>
  <si>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</si>
  <si>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</si>
  <si>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</si>
  <si>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</si>
  <si>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</si>
  <si>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</si>
  <si>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</si>
  <si>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</si>
  <si>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</si>
  <si>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</si>
  <si>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</si>
  <si>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</si>
  <si>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</si>
  <si>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</si>
  <si>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</si>
  <si>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</si>
  <si>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</si>
  <si>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</si>
  <si>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</si>
  <si>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</si>
  <si>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</si>
  <si>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</si>
  <si>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</si>
  <si>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</si>
  <si>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</si>
  <si>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</si>
  <si>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</si>
  <si>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</si>
  <si>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</si>
  <si>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</si>
  <si>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</si>
  <si>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</si>
  <si>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</si>
  <si>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</si>
  <si>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</si>
  <si>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</si>
  <si>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</si>
  <si>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</si>
  <si>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</si>
  <si>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</si>
  <si>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</si>
  <si>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</si>
  <si>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</si>
  <si>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</si>
  <si>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</si>
  <si>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</si>
  <si>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</si>
  <si>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</si>
  <si>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</si>
  <si>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</si>
  <si>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</si>
  <si>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</si>
  <si>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</si>
  <si>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</si>
  <si>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</si>
  <si>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</si>
  <si>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</si>
  <si>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</si>
  <si>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</si>
  <si>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</si>
  <si>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</si>
  <si>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</si>
  <si>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</si>
  <si>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</si>
  <si>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</si>
  <si>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</si>
  <si>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</si>
  <si>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</si>
  <si>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</si>
  <si>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</si>
  <si>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</si>
  <si>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</si>
  <si>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</si>
  <si>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</si>
  <si>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</si>
  <si>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</si>
  <si>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</si>
  <si>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</si>
  <si>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</si>
  <si>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</si>
  <si>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</si>
  <si>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</si>
  <si>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</si>
  <si>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</si>
  <si>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</si>
  <si>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</si>
  <si>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</si>
  <si>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</si>
  <si>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</si>
  <si>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</si>
  <si>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</si>
  <si>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</si>
  <si>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</si>
  <si>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</si>
  <si>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</si>
  <si>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</si>
  <si>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</si>
  <si>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</si>
  <si>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</si>
  <si>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</si>
  <si>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</si>
  <si>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</si>
  <si>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</si>
  <si>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</si>
  <si>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</si>
  <si>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</si>
  <si>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</si>
  <si>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</si>
  <si>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</si>
  <si>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</si>
  <si>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</si>
  <si>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</si>
  <si>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</si>
  <si>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</si>
  <si>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</si>
  <si>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</si>
  <si>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</si>
  <si>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</si>
  <si>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</si>
  <si>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</si>
  <si>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</si>
  <si>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</si>
  <si>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</si>
  <si>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</si>
  <si>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</si>
  <si>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</si>
  <si>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</si>
  <si>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</si>
  <si>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</si>
  <si>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</si>
  <si>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</si>
  <si>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</si>
  <si>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</si>
  <si>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</si>
  <si>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</si>
  <si>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</si>
  <si>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</si>
  <si>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</si>
  <si>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</si>
  <si>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</si>
  <si>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</si>
  <si>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</si>
  <si>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</si>
  <si>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</si>
  <si>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</si>
  <si>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</si>
  <si>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</si>
  <si>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</si>
  <si>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</si>
  <si>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</si>
  <si>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</si>
  <si>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</si>
  <si>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</si>
  <si>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</si>
  <si>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</si>
  <si>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</si>
  <si>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</si>
  <si>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</si>
  <si>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</si>
  <si>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</si>
  <si>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</si>
  <si>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</si>
  <si>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</si>
  <si>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</si>
  <si>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</si>
  <si>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</si>
  <si>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</si>
  <si>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</si>
  <si>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</si>
  <si>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</si>
  <si>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</si>
  <si>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</si>
  <si>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</si>
  <si>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</si>
  <si>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</si>
  <si>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</si>
  <si>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</si>
  <si>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</si>
  <si>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</si>
  <si>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</si>
  <si>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</si>
  <si>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</si>
  <si>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</si>
  <si>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</si>
  <si>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</si>
  <si>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</si>
  <si>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</si>
  <si>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</si>
  <si>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</si>
  <si>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</si>
  <si>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</si>
  <si>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</si>
  <si>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</si>
  <si>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</si>
  <si>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</si>
  <si>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</si>
  <si>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</si>
  <si>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</si>
  <si>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</si>
  <si>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</si>
  <si>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</si>
  <si>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</si>
  <si>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</si>
  <si>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</si>
  <si>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</si>
  <si>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</si>
  <si>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</si>
  <si>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</si>
  <si>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</si>
  <si>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</si>
  <si>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</si>
  <si>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</si>
  <si>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</si>
  <si>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</si>
  <si>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</si>
  <si>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</si>
  <si>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</si>
  <si>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</si>
  <si>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</si>
  <si>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</si>
  <si>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</si>
  <si>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</si>
  <si>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</si>
  <si>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</si>
  <si>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</si>
  <si>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</si>
  <si>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</si>
  <si>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</si>
  <si>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</si>
  <si>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</si>
  <si>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</si>
  <si>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</si>
  <si>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</si>
  <si>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</si>
  <si>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</si>
  <si>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</si>
  <si>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</si>
  <si>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</si>
  <si>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</si>
  <si>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</si>
  <si>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</si>
  <si>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</si>
  <si>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</si>
  <si>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</si>
  <si>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</si>
  <si>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</si>
  <si>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</si>
  <si>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</si>
  <si>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</si>
  <si>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</si>
  <si>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</si>
  <si>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</si>
  <si>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</si>
  <si>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</si>
  <si>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</si>
  <si>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</si>
  <si>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</si>
  <si>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</si>
  <si>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</si>
  <si>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</si>
  <si>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</si>
  <si>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</si>
  <si>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</si>
  <si>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</si>
  <si>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</si>
  <si>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</si>
  <si>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</si>
  <si>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</si>
  <si>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</si>
  <si>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</si>
  <si>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</si>
  <si>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</si>
  <si>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</si>
  <si>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</si>
  <si>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</si>
  <si>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</si>
  <si>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</si>
  <si>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</si>
  <si>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</si>
  <si>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</si>
  <si>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</si>
  <si>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</si>
  <si>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</si>
  <si>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</si>
  <si>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</si>
  <si>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</si>
  <si>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</si>
  <si>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</si>
  <si>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</si>
  <si>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</si>
  <si>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</si>
  <si>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</si>
  <si>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</si>
  <si>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</si>
  <si>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</si>
  <si>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</si>
  <si>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</si>
  <si>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</si>
  <si>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</si>
  <si>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</si>
  <si>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</si>
  <si>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</si>
  <si>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</si>
  <si>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</si>
  <si>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</si>
  <si>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</si>
  <si>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</si>
  <si>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</si>
  <si>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</si>
  <si>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</si>
  <si>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</si>
  <si>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</si>
  <si>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</si>
  <si>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</si>
  <si>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</si>
  <si>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</si>
  <si>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</si>
  <si>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</si>
  <si>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</si>
  <si>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</si>
  <si>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</si>
  <si>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</si>
  <si>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</si>
  <si>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</si>
  <si>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</si>
  <si>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</si>
  <si>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</si>
  <si>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</si>
  <si>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</si>
  <si>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</si>
  <si>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</si>
  <si>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</si>
  <si>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</si>
  <si>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</si>
  <si>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</si>
  <si>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</si>
  <si>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</si>
  <si>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</si>
  <si>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</si>
  <si>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</si>
  <si>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</si>
  <si>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</si>
  <si>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</si>
  <si>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</si>
  <si>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</si>
  <si>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</si>
  <si>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</si>
  <si>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</si>
  <si>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</si>
  <si>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</si>
  <si>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</si>
  <si>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</si>
  <si>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</si>
  <si>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</si>
  <si>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</si>
  <si>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</si>
  <si>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</si>
  <si>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</si>
  <si>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</si>
  <si>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</si>
  <si>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</si>
  <si>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</si>
  <si>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</si>
  <si>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</si>
  <si>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</si>
  <si>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</si>
  <si>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</si>
  <si>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</si>
  <si>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</si>
  <si>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</si>
  <si>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</si>
  <si>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</si>
  <si>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</si>
  <si>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</si>
  <si>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</si>
  <si>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</si>
  <si>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</si>
  <si>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</si>
  <si>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</si>
  <si>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</si>
  <si>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</si>
  <si>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</si>
  <si>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</si>
  <si>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</si>
  <si>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</si>
  <si>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</si>
  <si>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</si>
  <si>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</si>
  <si>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</si>
  <si>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</si>
  <si>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</si>
  <si>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</si>
  <si>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</si>
  <si>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</si>
  <si>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</si>
  <si>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</si>
  <si>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</si>
  <si>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</si>
  <si>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</si>
  <si>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</si>
  <si>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</si>
  <si>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</si>
  <si>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</si>
  <si>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</si>
  <si>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</si>
  <si>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</si>
  <si>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</si>
  <si>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</si>
  <si>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</si>
  <si>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</si>
  <si>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</si>
  <si>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</si>
  <si>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</si>
  <si>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</si>
  <si>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</si>
  <si>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</si>
  <si>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</si>
  <si>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</si>
  <si>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</si>
  <si>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</si>
  <si>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</si>
  <si>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</si>
  <si>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</si>
  <si>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</si>
  <si>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</si>
  <si>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</si>
  <si>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</si>
  <si>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</si>
  <si>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</si>
  <si>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</si>
  <si>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</si>
  <si>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</si>
  <si>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</si>
  <si>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</si>
  <si>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</si>
  <si>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</si>
  <si>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</si>
  <si>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</si>
  <si>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</si>
  <si>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</si>
  <si>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</si>
  <si>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</si>
  <si>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</si>
  <si>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</si>
  <si>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</si>
  <si>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</si>
  <si>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</si>
  <si>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</si>
  <si>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</si>
  <si>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</si>
  <si>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</si>
  <si>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</si>
  <si>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</si>
  <si>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</si>
  <si>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</si>
  <si>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</si>
  <si>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</si>
  <si>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</si>
  <si>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</si>
  <si>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</si>
  <si>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</si>
  <si>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</si>
  <si>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</si>
  <si>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</si>
  <si>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</si>
  <si>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</si>
  <si>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</si>
  <si>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</si>
  <si>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</si>
  <si>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</si>
  <si>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</si>
  <si>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</si>
  <si>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</si>
  <si>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</si>
  <si>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</si>
  <si>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</si>
  <si>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</si>
  <si>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</si>
  <si>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</si>
  <si>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</si>
  <si>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</si>
  <si>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</si>
  <si>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</si>
  <si>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</si>
  <si>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</si>
  <si>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</si>
  <si>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</si>
  <si>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</si>
  <si>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</si>
  <si>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</si>
  <si>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</si>
  <si>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</si>
  <si>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</si>
  <si>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</si>
  <si>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</si>
  <si>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</si>
  <si>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</si>
  <si>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</si>
  <si>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</si>
  <si>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</si>
  <si>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</si>
  <si>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</si>
  <si>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</si>
  <si>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</si>
  <si>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</si>
  <si>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</si>
  <si>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</si>
  <si>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</si>
  <si>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</si>
  <si>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</si>
  <si>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</si>
  <si>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</si>
  <si>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</si>
  <si>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</si>
  <si>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</si>
  <si>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</si>
  <si>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</si>
  <si>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</si>
  <si>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</si>
  <si>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</si>
  <si>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</si>
  <si>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</si>
  <si>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</si>
  <si>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</si>
  <si>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</si>
  <si>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</si>
  <si>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</si>
  <si>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</si>
  <si>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</si>
  <si>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</si>
  <si>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</si>
  <si>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</si>
  <si>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</si>
  <si>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</si>
  <si>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</si>
  <si>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</si>
  <si>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</si>
  <si>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</si>
  <si>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</si>
  <si>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</si>
  <si>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</si>
  <si>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</si>
  <si>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</si>
  <si>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</si>
  <si>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</si>
  <si>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</si>
  <si>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</si>
  <si>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</si>
  <si>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</si>
  <si>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</si>
  <si>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</si>
  <si>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</si>
  <si>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</si>
  <si>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</si>
  <si>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</si>
  <si>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</si>
  <si>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</si>
  <si>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</si>
  <si>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</si>
  <si>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</si>
  <si>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</si>
  <si>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</si>
  <si>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</si>
  <si>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</si>
  <si>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</si>
  <si>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</si>
  <si>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</si>
  <si>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</si>
  <si>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</si>
  <si>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</si>
  <si>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</si>
  <si>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</si>
  <si>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</si>
  <si>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</si>
  <si>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</si>
  <si>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</si>
  <si>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</si>
  <si>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</si>
  <si>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</si>
  <si>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</si>
  <si>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</si>
  <si>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</si>
  <si>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</si>
  <si>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</si>
  <si>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</si>
  <si>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</si>
  <si>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</si>
  <si>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</si>
  <si>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</si>
  <si>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</si>
  <si>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</si>
  <si>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</si>
  <si>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</si>
  <si>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</si>
  <si>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</si>
  <si>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</si>
  <si>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</si>
  <si>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</si>
  <si>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</si>
  <si>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</si>
  <si>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</si>
  <si>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</si>
  <si>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</si>
  <si>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</si>
  <si>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</si>
  <si>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</si>
  <si>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</si>
  <si>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</si>
  <si>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</si>
  <si>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</si>
  <si>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</si>
  <si>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</si>
  <si>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</si>
  <si>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</si>
  <si>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</si>
  <si>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</si>
  <si>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</si>
  <si>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</si>
  <si>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</si>
  <si>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</si>
  <si>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</si>
  <si>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</si>
  <si>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</si>
  <si>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</si>
  <si>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</si>
  <si>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</si>
  <si>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</si>
  <si>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</si>
  <si>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</si>
  <si>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</si>
  <si>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</si>
  <si>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</si>
  <si>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</si>
  <si>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</si>
  <si>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</si>
  <si>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</si>
  <si>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</si>
  <si>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</si>
  <si>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</si>
  <si>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</si>
  <si>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</si>
  <si>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</si>
  <si>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</si>
  <si>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</si>
  <si>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</si>
  <si>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</si>
  <si>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</si>
  <si>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</si>
  <si>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</si>
  <si>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</si>
  <si>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</si>
  <si>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</si>
  <si>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</si>
  <si>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</si>
  <si>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</si>
  <si>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</si>
  <si>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</si>
  <si>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</si>
  <si>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</si>
  <si>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</si>
  <si>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</si>
  <si>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</si>
  <si>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</si>
  <si>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</si>
  <si>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</si>
  <si>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</si>
  <si>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</si>
  <si>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</si>
  <si>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</si>
  <si>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</si>
  <si>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</si>
  <si>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</si>
  <si>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</si>
  <si>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</si>
  <si>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</si>
  <si>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</si>
  <si>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</si>
  <si>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</si>
  <si>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</si>
  <si>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</si>
  <si>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</si>
  <si>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</si>
  <si>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</si>
  <si>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</si>
  <si>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</si>
  <si>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</si>
  <si>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</si>
  <si>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</si>
  <si>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</si>
  <si>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</si>
  <si>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</si>
  <si>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</si>
  <si>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</si>
  <si>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</si>
  <si>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</si>
  <si>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</si>
  <si>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</si>
  <si>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</si>
  <si>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</si>
  <si>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</si>
  <si>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</si>
  <si>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</si>
  <si>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</si>
  <si>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</si>
  <si>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</si>
  <si>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</si>
  <si>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</si>
  <si>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</si>
  <si>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</si>
  <si>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</si>
  <si>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</si>
  <si>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</si>
  <si>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</si>
  <si>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</si>
  <si>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</si>
  <si>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</si>
  <si>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</si>
  <si>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</si>
  <si>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</si>
  <si>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</si>
  <si>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</si>
  <si>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</si>
  <si>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</si>
  <si>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</si>
  <si>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</si>
  <si>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</si>
  <si>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</si>
  <si>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</si>
  <si>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</si>
  <si>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</si>
  <si>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</si>
  <si>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</si>
  <si>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</si>
  <si>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</si>
  <si>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</si>
  <si>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</si>
  <si>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</si>
  <si>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</si>
  <si>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</si>
  <si>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</si>
  <si>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</si>
  <si>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</si>
  <si>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</si>
  <si>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</si>
  <si>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</si>
  <si>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</si>
  <si>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</si>
  <si>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</si>
  <si>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</si>
  <si>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</si>
  <si>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</si>
  <si>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</si>
  <si>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</si>
  <si>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</si>
  <si>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</si>
  <si>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</si>
  <si>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</si>
  <si>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</si>
  <si>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</si>
  <si>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</si>
  <si>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</si>
  <si>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</si>
  <si>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</si>
  <si>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</si>
  <si>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</si>
  <si>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</si>
  <si>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</si>
  <si>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</si>
  <si>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</si>
  <si>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</si>
  <si>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</si>
  <si>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</si>
  <si>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</si>
  <si>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</si>
  <si>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</si>
  <si>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</si>
  <si>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</si>
  <si>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</si>
  <si>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</si>
  <si>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</si>
  <si>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</si>
  <si>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</si>
  <si>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</si>
  <si>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</si>
  <si>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</si>
  <si>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</si>
  <si>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</si>
  <si>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</si>
  <si>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</si>
  <si>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</si>
  <si>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</si>
  <si>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</si>
  <si>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</si>
  <si>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</si>
  <si>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</si>
  <si>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</si>
  <si>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</si>
  <si>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</si>
  <si>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</si>
  <si>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</si>
  <si>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</si>
  <si>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</si>
  <si>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</si>
  <si>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</si>
  <si>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</si>
  <si>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</si>
  <si>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</si>
  <si>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</si>
  <si>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</si>
  <si>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</si>
  <si>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</si>
  <si>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</si>
  <si>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</si>
  <si>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</si>
  <si>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</si>
  <si>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</si>
  <si>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</si>
  <si>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</si>
  <si>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</si>
  <si>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</si>
  <si>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</si>
  <si>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</si>
  <si>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</si>
  <si>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</si>
  <si>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</si>
  <si>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</si>
  <si>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</si>
  <si>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</si>
  <si>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</si>
  <si>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</si>
  <si>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</si>
  <si>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</si>
  <si>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</si>
  <si>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</si>
  <si>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</si>
  <si>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</si>
  <si>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</si>
  <si>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</si>
  <si>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</si>
  <si>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</si>
  <si>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</si>
  <si>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</si>
  <si>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</si>
  <si>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</si>
  <si>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</si>
  <si>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</si>
  <si>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</si>
  <si>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</si>
  <si>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</si>
  <si>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</si>
  <si>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</si>
  <si>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</si>
  <si>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</si>
  <si>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</si>
  <si>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</si>
  <si>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</si>
  <si>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</si>
  <si>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</si>
  <si>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</si>
  <si>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</si>
  <si>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</si>
  <si>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</si>
  <si>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</si>
  <si>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</si>
  <si>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</si>
  <si>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</si>
  <si>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</si>
  <si>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</si>
  <si>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</si>
  <si>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</si>
  <si>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</si>
  <si>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</si>
  <si>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</si>
  <si>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</si>
  <si>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</si>
  <si>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</si>
  <si>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</si>
  <si>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</si>
  <si>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</si>
  <si>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</si>
  <si>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</si>
  <si>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</si>
  <si>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</si>
  <si>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</si>
  <si>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</si>
  <si>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</si>
  <si>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</si>
  <si>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</si>
  <si>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</si>
  <si>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</si>
  <si>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</si>
  <si>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</si>
  <si>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</si>
  <si>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</si>
  <si>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</si>
  <si>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</si>
  <si>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</si>
  <si>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</si>
  <si>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</si>
  <si>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</si>
  <si>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</si>
  <si>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</si>
  <si>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</si>
  <si>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</si>
  <si>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</si>
  <si>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</si>
  <si>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</si>
  <si>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</si>
  <si>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</si>
  <si>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</si>
  <si>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</si>
  <si>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</si>
  <si>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</si>
  <si>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</si>
  <si>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</si>
  <si>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</si>
  <si>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</si>
  <si>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</si>
  <si>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</si>
  <si>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</si>
  <si>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</si>
  <si>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</si>
  <si>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</si>
  <si>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</si>
  <si>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</si>
  <si>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</si>
  <si>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</si>
  <si>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</si>
  <si>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</si>
  <si>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</si>
  <si>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</si>
  <si>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</si>
  <si>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</si>
  <si>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</si>
  <si>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</si>
  <si>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</si>
  <si>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</si>
  <si>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</si>
  <si>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</si>
  <si>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</si>
  <si>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</si>
  <si>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</si>
  <si>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</si>
  <si>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</si>
  <si>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</si>
  <si>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</si>
  <si>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</si>
  <si>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</si>
  <si>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</si>
  <si>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</si>
  <si>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</si>
  <si>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</si>
  <si>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</si>
  <si>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</si>
  <si>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</si>
  <si>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</si>
  <si>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</si>
  <si>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</si>
  <si>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</si>
  <si>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</si>
  <si>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</si>
  <si>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</si>
  <si>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</si>
  <si>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</si>
  <si>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</si>
  <si>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</si>
  <si>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</si>
  <si>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</si>
  <si>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</si>
  <si>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</si>
  <si>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</si>
  <si>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</si>
  <si>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</si>
  <si>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</si>
  <si>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</si>
  <si>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</si>
  <si>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</si>
  <si>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</si>
  <si>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</si>
  <si>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</si>
  <si>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</si>
  <si>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</si>
  <si>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</si>
  <si>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</si>
  <si>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</si>
  <si>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</si>
  <si>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</si>
  <si>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</si>
  <si>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</si>
  <si>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</si>
  <si>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</si>
  <si>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</si>
  <si>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</si>
  <si>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</si>
  <si>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</si>
  <si>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</si>
  <si>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</si>
  <si>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</si>
  <si>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</si>
  <si>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</si>
  <si>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</si>
  <si>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</si>
  <si>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</si>
  <si>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</si>
  <si>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</si>
  <si>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</si>
  <si>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</si>
  <si>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</si>
  <si>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</si>
  <si>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</si>
  <si>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</si>
  <si>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</si>
  <si>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</si>
  <si>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</si>
  <si>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</si>
  <si>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</si>
  <si>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</si>
  <si>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</si>
  <si>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</si>
  <si>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</si>
  <si>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</si>
  <si>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</si>
  <si>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</si>
  <si>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</si>
  <si>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</si>
  <si>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</si>
  <si>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</si>
  <si>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</si>
  <si>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</si>
  <si>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</si>
  <si>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</si>
  <si>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</si>
  <si>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</si>
  <si>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</si>
  <si>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</si>
  <si>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</si>
  <si>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</si>
  <si>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</si>
  <si>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</si>
  <si>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</si>
  <si>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</si>
  <si>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</si>
  <si>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</si>
  <si>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</si>
  <si>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</si>
  <si>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</si>
  <si>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</si>
  <si>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</si>
  <si>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</si>
  <si>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</si>
  <si>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</si>
  <si>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</si>
  <si>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</si>
  <si>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</si>
  <si>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</si>
  <si>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</si>
  <si>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</si>
  <si>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</si>
  <si>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</si>
  <si>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</si>
  <si>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</si>
  <si>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</si>
  <si>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</si>
  <si>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</si>
  <si>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</si>
  <si>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</si>
  <si>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</si>
  <si>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</si>
  <si>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</si>
  <si>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</si>
  <si>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</si>
  <si>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</si>
  <si>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</si>
  <si>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</si>
  <si>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</si>
  <si>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</si>
  <si>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</si>
  <si>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</si>
  <si>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</si>
  <si>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</si>
  <si>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</si>
  <si>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</si>
  <si>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</si>
  <si>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</si>
  <si>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</si>
  <si>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</si>
  <si>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</si>
  <si>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</si>
  <si>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</si>
  <si>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</si>
  <si>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</si>
  <si>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</si>
  <si>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</si>
  <si>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</si>
  <si>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</si>
  <si>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</si>
  <si>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</si>
  <si>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</si>
  <si>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</si>
  <si>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</si>
  <si>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</si>
  <si>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</si>
  <si>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</si>
  <si>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</si>
  <si>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</si>
  <si>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</si>
  <si>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</si>
  <si>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</si>
  <si>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</si>
  <si>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</si>
  <si>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</si>
  <si>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</si>
  <si>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</si>
  <si>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</si>
  <si>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</si>
  <si>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</si>
  <si>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</si>
  <si>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</si>
  <si>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</si>
  <si>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</si>
  <si>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</si>
  <si>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</si>
  <si>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</si>
  <si>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</si>
  <si>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</si>
  <si>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</si>
  <si>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</si>
  <si>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</si>
  <si>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</si>
  <si>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</si>
  <si>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</si>
  <si>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</si>
  <si>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</si>
  <si>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</si>
  <si>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</si>
  <si>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</si>
  <si>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</si>
  <si>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</si>
  <si>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</si>
  <si>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</si>
  <si>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</si>
  <si>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</si>
  <si>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</si>
  <si>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</si>
  <si>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</si>
  <si>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</si>
  <si>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</si>
  <si>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</si>
  <si>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</si>
  <si>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</si>
  <si>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</si>
  <si>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</si>
  <si>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</si>
  <si>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</si>
  <si>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</si>
  <si>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</si>
  <si>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</si>
  <si>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</si>
  <si>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</si>
  <si>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</si>
  <si>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</si>
  <si>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</si>
  <si>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</si>
  <si>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</si>
  <si>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</si>
  <si>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</si>
  <si>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</si>
  <si>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</si>
  <si>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</si>
  <si>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</si>
  <si>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</si>
  <si>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</si>
  <si>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</si>
  <si>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</si>
  <si>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</si>
  <si>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</si>
  <si>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</si>
  <si>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</si>
  <si>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</si>
  <si>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</si>
  <si>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</si>
  <si>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</si>
  <si>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</si>
  <si>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</si>
  <si>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</si>
  <si>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</si>
  <si>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</si>
  <si>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</si>
  <si>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</si>
  <si>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</si>
  <si>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</si>
  <si>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</si>
  <si>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</si>
  <si>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</si>
  <si>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</si>
  <si>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</si>
  <si>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</si>
  <si>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</si>
  <si>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</si>
  <si>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</si>
  <si>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</si>
  <si>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</si>
  <si>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</si>
  <si>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</si>
  <si>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</si>
  <si>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</si>
  <si>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</si>
  <si>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</si>
  <si>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</si>
  <si>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</si>
  <si>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</si>
  <si>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</si>
  <si>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</si>
  <si>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</si>
  <si>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</si>
  <si>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</si>
  <si>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</si>
  <si>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</si>
  <si>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</si>
  <si>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</si>
  <si>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</si>
  <si>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</si>
  <si>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</si>
  <si>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</si>
  <si>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</si>
  <si>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</si>
  <si>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</si>
  <si>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</si>
  <si>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</si>
  <si>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</si>
  <si>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</si>
  <si>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</si>
  <si>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</si>
  <si>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</si>
  <si>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</si>
  <si>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</si>
  <si>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</si>
  <si>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</si>
  <si>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</si>
  <si>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</si>
  <si>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</si>
  <si>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</si>
  <si>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</si>
  <si>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</si>
  <si>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</si>
  <si>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</si>
  <si>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</si>
  <si>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</si>
  <si>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</si>
  <si>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</si>
  <si>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</si>
  <si>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</si>
  <si>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</si>
  <si>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</si>
  <si>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</si>
  <si>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</si>
  <si>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</si>
  <si>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</si>
  <si>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</si>
  <si>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</si>
  <si>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</si>
  <si>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</si>
  <si>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</si>
  <si>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</si>
  <si>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</si>
  <si>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</si>
  <si>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</si>
  <si>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</si>
  <si>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</si>
  <si>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</si>
  <si>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</si>
  <si>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</si>
  <si>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</si>
  <si>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</si>
  <si>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</si>
  <si>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</si>
  <si>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</si>
  <si>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</si>
  <si>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</si>
  <si>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</si>
  <si>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</si>
  <si>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</si>
  <si>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</si>
  <si>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</si>
  <si>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</si>
  <si>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</si>
  <si>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</si>
  <si>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</si>
  <si>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</si>
  <si>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</si>
  <si>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</si>
  <si>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</si>
  <si>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</si>
  <si>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</si>
  <si>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</si>
  <si>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</si>
  <si>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</si>
  <si>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</si>
  <si>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</si>
  <si>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</si>
  <si>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</si>
  <si>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</si>
  <si>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</si>
  <si>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</si>
  <si>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</si>
  <si>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</si>
  <si>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</si>
  <si>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</si>
  <si>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</si>
  <si>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</si>
  <si>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</si>
  <si>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</si>
  <si>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</si>
  <si>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</si>
  <si>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</si>
  <si>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</si>
  <si>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</si>
  <si>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</si>
  <si>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</si>
  <si>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</si>
  <si>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</si>
  <si>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</si>
  <si>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</si>
  <si>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</si>
  <si>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</si>
  <si>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</si>
  <si>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</si>
  <si>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</si>
  <si>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</si>
  <si>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</si>
  <si>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</si>
  <si>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</si>
  <si>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</si>
  <si>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</si>
  <si>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</si>
  <si>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</si>
  <si>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</si>
  <si>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</si>
  <si>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</si>
  <si>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</si>
  <si>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</si>
  <si>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</si>
  <si>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</si>
  <si>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</si>
  <si>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</si>
  <si>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</si>
  <si>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</si>
  <si>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</si>
  <si>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</si>
  <si>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</si>
  <si>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</si>
  <si>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</si>
  <si>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</si>
  <si>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</si>
  <si>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</si>
  <si>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</si>
  <si>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</si>
  <si>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</si>
  <si>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</si>
  <si>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</si>
  <si>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</si>
  <si>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</si>
  <si>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</si>
  <si>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</si>
  <si>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</si>
  <si>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</si>
  <si>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</si>
  <si>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</si>
  <si>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</si>
  <si>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</si>
  <si>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</si>
  <si>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</si>
  <si>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</si>
  <si>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</si>
  <si>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</si>
  <si>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</si>
  <si>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</si>
  <si>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</si>
  <si>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</si>
  <si>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</si>
  <si>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</si>
  <si>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</si>
  <si>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</si>
  <si>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</si>
  <si>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</si>
  <si>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</si>
  <si>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</si>
  <si>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</si>
  <si>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</si>
  <si>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</si>
  <si>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</si>
  <si>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</si>
  <si>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</si>
  <si>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</si>
  <si>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</si>
  <si>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</si>
  <si>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</si>
  <si>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</si>
  <si>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</si>
  <si>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</si>
  <si>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</si>
  <si>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</si>
  <si>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</si>
  <si>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</si>
  <si>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</si>
  <si>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</si>
  <si>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</si>
  <si>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</si>
  <si>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</si>
  <si>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</si>
  <si>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</si>
  <si>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</si>
  <si>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</si>
  <si>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</si>
  <si>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</si>
  <si>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</si>
  <si>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</si>
  <si>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</si>
  <si>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</si>
  <si>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</si>
  <si>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</si>
  <si>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</si>
  <si>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</si>
  <si>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</si>
  <si>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</si>
  <si>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</si>
  <si>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</si>
  <si>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</si>
  <si>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</si>
  <si>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</si>
  <si>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</si>
  <si>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</si>
  <si>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</si>
  <si>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</si>
  <si>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</si>
  <si>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</si>
  <si>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</si>
  <si>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</si>
  <si>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</si>
  <si>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</si>
  <si>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</si>
  <si>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</si>
  <si>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</si>
  <si>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</si>
  <si>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</si>
  <si>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</si>
  <si>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</si>
  <si>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</si>
  <si>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</si>
  <si>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</si>
  <si>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</si>
  <si>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</si>
  <si>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</si>
  <si>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</si>
  <si>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</si>
  <si>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</si>
  <si>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</si>
  <si>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</si>
  <si>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</si>
  <si>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</si>
  <si>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</si>
  <si>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</si>
  <si>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</si>
  <si>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</si>
  <si>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</si>
  <si>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</si>
  <si>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</si>
  <si>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</si>
  <si>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</si>
  <si>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</si>
  <si>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</si>
  <si>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</si>
  <si>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</si>
  <si>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</si>
  <si>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</si>
  <si>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</si>
  <si>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</si>
  <si>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</si>
  <si>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</si>
  <si>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</si>
  <si>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</si>
  <si>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</si>
  <si>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</si>
  <si>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</si>
  <si>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</si>
  <si>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</si>
  <si>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</si>
  <si>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</si>
  <si>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</si>
  <si>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</si>
  <si>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</si>
  <si>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</si>
  <si>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</si>
  <si>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</si>
  <si>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</si>
  <si>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</si>
  <si>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</si>
  <si>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</si>
  <si>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</si>
  <si>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</si>
  <si>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</si>
  <si>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</si>
  <si>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</si>
  <si>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</si>
  <si>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</si>
  <si>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</si>
  <si>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</si>
  <si>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</si>
  <si>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</si>
  <si>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</si>
  <si>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</si>
  <si>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</si>
  <si>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</si>
  <si>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</si>
  <si>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</si>
  <si>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</si>
  <si>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</si>
  <si>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</si>
  <si>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</si>
  <si>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</si>
  <si>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</si>
  <si>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</si>
  <si>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</si>
  <si>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</si>
  <si>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</si>
  <si>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</si>
  <si>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</si>
  <si>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</si>
  <si>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</si>
  <si>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</si>
  <si>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</si>
  <si>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</si>
  <si>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</si>
  <si>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</si>
  <si>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</si>
  <si>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</si>
  <si>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</si>
  <si>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</si>
  <si>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</si>
  <si>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</si>
  <si>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</si>
  <si>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</si>
  <si>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</si>
  <si>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</si>
  <si>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</si>
  <si>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</si>
  <si>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</si>
  <si>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</si>
  <si>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</si>
  <si>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</si>
  <si>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</si>
  <si>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</si>
  <si>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</si>
  <si>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</si>
  <si>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</si>
  <si>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</si>
  <si>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</si>
  <si>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</si>
  <si>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</si>
  <si>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</si>
  <si>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</si>
  <si>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</si>
  <si>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</si>
  <si>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</si>
  <si>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</si>
  <si>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</si>
  <si>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</si>
  <si>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</si>
  <si>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</si>
  <si>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</si>
  <si>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</si>
  <si>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</si>
  <si>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</si>
  <si>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</si>
  <si>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</si>
  <si>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</si>
  <si>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</si>
  <si>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</si>
  <si>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</si>
  <si>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</si>
  <si>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</si>
  <si>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</si>
  <si>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</si>
  <si>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</si>
  <si>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</si>
  <si>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</si>
  <si>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</si>
  <si>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</si>
  <si>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</si>
  <si>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</si>
  <si>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</si>
  <si>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</si>
  <si>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</si>
  <si>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</si>
  <si>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</si>
  <si>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</si>
  <si>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</si>
  <si>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</si>
  <si>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</si>
  <si>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</si>
  <si>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</si>
  <si>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</si>
  <si>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</si>
  <si>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</si>
  <si>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</si>
  <si>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</si>
  <si>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</si>
  <si>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</si>
  <si>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</si>
  <si>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</si>
  <si>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</si>
  <si>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</si>
  <si>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</si>
  <si>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</si>
  <si>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</si>
  <si>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</si>
  <si>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</si>
  <si>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</si>
  <si>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</si>
  <si>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</si>
  <si>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</si>
  <si>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</si>
  <si>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</si>
  <si>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</si>
  <si>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</si>
  <si>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</si>
  <si>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</si>
  <si>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</si>
  <si>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</si>
  <si>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</si>
  <si>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</si>
  <si>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</si>
  <si>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</si>
  <si>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</si>
  <si>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</si>
  <si>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</si>
  <si>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</si>
  <si>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</si>
  <si>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</si>
  <si>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</si>
  <si>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</si>
  <si>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</si>
  <si>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</si>
  <si>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</si>
  <si>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</si>
  <si>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</si>
  <si>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</si>
  <si>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</si>
  <si>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</si>
  <si>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</si>
  <si>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</si>
  <si>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</si>
  <si>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</si>
  <si>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</si>
  <si>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</si>
  <si>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</si>
  <si>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</si>
  <si>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</si>
  <si>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</si>
  <si>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</si>
  <si>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</si>
  <si>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</si>
  <si>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</si>
  <si>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</si>
  <si>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</si>
  <si>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</si>
  <si>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</si>
  <si>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</si>
  <si>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</si>
  <si>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</si>
  <si>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</si>
  <si>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</si>
  <si>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</si>
  <si>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</si>
  <si>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</si>
  <si>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</si>
  <si>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</si>
  <si>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</si>
  <si>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</si>
  <si>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</si>
  <si>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</si>
  <si>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</si>
  <si>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</si>
  <si>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</si>
  <si>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</si>
  <si>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</si>
  <si>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</si>
  <si>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</si>
  <si>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</si>
  <si>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</si>
  <si>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</si>
  <si>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</si>
  <si>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</si>
  <si>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</si>
  <si>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</si>
  <si>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</si>
  <si>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</si>
  <si>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</si>
  <si>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</si>
  <si>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</si>
  <si>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</si>
  <si>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</si>
  <si>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</si>
  <si>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</si>
  <si>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</si>
  <si>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</si>
  <si>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</si>
  <si>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</si>
  <si>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</si>
  <si>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</si>
  <si>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</si>
  <si>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</si>
  <si>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</si>
  <si>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</si>
  <si>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</si>
  <si>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</si>
  <si>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</si>
  <si>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</si>
  <si>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</si>
  <si>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</si>
  <si>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</si>
  <si>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</si>
  <si>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</si>
  <si>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</si>
  <si>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</si>
  <si>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</si>
  <si>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</si>
  <si>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</si>
  <si>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</si>
  <si>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</si>
  <si>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</si>
  <si>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</si>
  <si>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</si>
  <si>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</si>
  <si>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</si>
  <si>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</si>
  <si>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</si>
  <si>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</si>
  <si>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</si>
  <si>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</si>
  <si>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</si>
  <si>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</si>
  <si>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</si>
  <si>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</si>
  <si>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</si>
  <si>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</si>
  <si>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</si>
  <si>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</si>
  <si>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</si>
  <si>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</si>
  <si>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</si>
  <si>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</si>
  <si>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</si>
  <si>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</si>
  <si>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</si>
  <si>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</si>
  <si>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</si>
  <si>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</si>
  <si>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</si>
  <si>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</si>
  <si>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</si>
  <si>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</si>
  <si>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</si>
  <si>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</si>
  <si>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</si>
  <si>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</si>
  <si>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</si>
  <si>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</si>
  <si>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</si>
  <si>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</si>
  <si>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</si>
  <si>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</si>
  <si>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</si>
  <si>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</si>
  <si>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</si>
  <si>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</si>
  <si>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</si>
  <si>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</si>
  <si>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</si>
  <si>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</si>
  <si>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</si>
  <si>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</si>
  <si>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</si>
  <si>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</si>
  <si>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</si>
  <si>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</si>
  <si>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</si>
  <si>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</si>
  <si>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</si>
  <si>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</si>
  <si>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</si>
  <si>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</si>
  <si>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</si>
  <si>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</si>
  <si>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</si>
  <si>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</si>
  <si>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</si>
  <si>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</si>
  <si>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</si>
  <si>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</si>
  <si>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</si>
  <si>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</si>
  <si>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</si>
  <si>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</si>
  <si>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</si>
  <si>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</si>
  <si>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</si>
  <si>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</si>
  <si>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</si>
  <si>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</si>
  <si>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</si>
  <si>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</si>
  <si>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</si>
  <si>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</si>
  <si>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</si>
  <si>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</si>
  <si>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</si>
  <si>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</si>
  <si>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</si>
  <si>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</si>
  <si>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</si>
  <si>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</si>
  <si>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</si>
  <si>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</si>
  <si>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</si>
  <si>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</si>
  <si>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</si>
  <si>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</si>
  <si>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</si>
  <si>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</si>
  <si>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</si>
  <si>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</si>
  <si>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</si>
  <si>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</si>
  <si>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</si>
  <si>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</si>
  <si>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</si>
  <si>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</si>
  <si>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</si>
  <si>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</si>
  <si>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</si>
  <si>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</si>
  <si>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</si>
  <si>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</si>
  <si>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</si>
  <si>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</si>
  <si>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</si>
  <si>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</si>
  <si>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</si>
  <si>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</si>
  <si>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</si>
  <si>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</si>
  <si>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</si>
  <si>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</si>
  <si>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</si>
  <si>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</si>
  <si>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</si>
  <si>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</si>
  <si>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</si>
  <si>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</si>
  <si>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</si>
  <si>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</si>
  <si>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</si>
  <si>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</si>
  <si>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</si>
  <si>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</si>
  <si>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</si>
  <si>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</si>
  <si>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</si>
  <si>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</si>
  <si>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</si>
  <si>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</si>
  <si>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</si>
  <si>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</si>
  <si>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</si>
  <si>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</si>
  <si>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</si>
  <si>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</si>
  <si>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</si>
  <si>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</si>
  <si>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</si>
  <si>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</si>
  <si>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</si>
  <si>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</si>
  <si>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</si>
  <si>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</si>
  <si>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</si>
  <si>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</si>
  <si>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</si>
  <si>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</si>
  <si>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</si>
  <si>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</si>
  <si>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</si>
  <si>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</si>
  <si>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</si>
  <si>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</si>
  <si>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</si>
  <si>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</si>
  <si>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</si>
  <si>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</si>
  <si>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</si>
  <si>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</si>
  <si>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</si>
  <si>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</si>
  <si>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</si>
  <si>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</si>
  <si>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</si>
  <si>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</si>
  <si>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</si>
  <si>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</si>
  <si>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</si>
  <si>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</si>
  <si>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</si>
  <si>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</si>
  <si>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</si>
  <si>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</si>
  <si>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</si>
  <si>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</si>
  <si>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</si>
  <si>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</si>
  <si>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</si>
  <si>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</si>
  <si>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</si>
  <si>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</si>
  <si>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</si>
  <si>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</si>
  <si>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</si>
  <si>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</si>
  <si>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</si>
  <si>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</si>
  <si>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</si>
  <si>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</si>
  <si>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</si>
  <si>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</si>
  <si>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</si>
  <si>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</si>
  <si>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</si>
  <si>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</si>
  <si>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</si>
  <si>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</si>
  <si>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</si>
  <si>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</si>
  <si>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</si>
  <si>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</si>
  <si>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</si>
  <si>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</si>
  <si>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</si>
  <si>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</si>
  <si>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</si>
  <si>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</si>
  <si>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</si>
  <si>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</si>
  <si>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</si>
  <si>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</si>
  <si>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</si>
  <si>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</si>
  <si>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</si>
  <si>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</si>
  <si>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</si>
  <si>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</si>
  <si>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</si>
  <si>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</si>
  <si>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</si>
  <si>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</si>
  <si>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</si>
  <si>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</si>
  <si>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</si>
  <si>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</si>
  <si>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</si>
  <si>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</si>
  <si>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</si>
  <si>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</si>
  <si>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</si>
  <si>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</si>
  <si>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</si>
  <si>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</si>
  <si>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</si>
  <si>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</si>
  <si>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</si>
  <si>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</si>
  <si>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</si>
  <si>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</si>
  <si>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</si>
  <si>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</si>
  <si>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</si>
  <si>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</si>
  <si>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</si>
  <si>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</si>
  <si>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</si>
  <si>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</si>
  <si>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</si>
  <si>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</si>
  <si>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</si>
  <si>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</si>
  <si>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</si>
  <si>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</si>
  <si>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</si>
  <si>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</si>
  <si>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</si>
  <si>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</si>
  <si>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</si>
  <si>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</si>
  <si>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</si>
  <si>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</si>
  <si>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</si>
  <si>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</si>
  <si>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</si>
  <si>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</si>
  <si>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</si>
  <si>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</si>
  <si>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</si>
  <si>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</si>
  <si>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</si>
  <si>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</si>
  <si>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</si>
  <si>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</si>
  <si>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</si>
  <si>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</si>
  <si>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</si>
  <si>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</si>
  <si>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</si>
  <si>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</si>
  <si>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</si>
  <si>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</si>
  <si>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</si>
  <si>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</si>
  <si>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</si>
  <si>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</si>
  <si>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</si>
  <si>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</si>
  <si>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</si>
  <si>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</si>
  <si>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</si>
  <si>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</si>
  <si>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</si>
  <si>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</si>
  <si>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</si>
  <si>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</si>
  <si>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</si>
  <si>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</si>
  <si>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</si>
  <si>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</si>
  <si>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</si>
  <si>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</si>
  <si>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</si>
  <si>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</si>
  <si>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</si>
  <si>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</si>
  <si>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</si>
  <si>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</si>
  <si>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</si>
  <si>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</si>
  <si>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</si>
  <si>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</si>
  <si>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</si>
  <si>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</si>
  <si>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</si>
  <si>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</si>
  <si>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</si>
  <si>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</si>
  <si>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</si>
  <si>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</si>
  <si>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</si>
  <si>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</si>
  <si>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</si>
  <si>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</si>
  <si>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</si>
  <si>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</si>
  <si>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</si>
  <si>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</si>
  <si>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</si>
  <si>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</si>
  <si>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</si>
  <si>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</si>
  <si>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</si>
  <si>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</si>
  <si>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</si>
  <si>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</si>
  <si>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</si>
  <si>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</si>
  <si>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</si>
  <si>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</si>
  <si>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</si>
  <si>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</si>
  <si>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</si>
  <si>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</si>
  <si>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</si>
  <si>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</si>
  <si>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</si>
  <si>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</si>
  <si>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</si>
  <si>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</si>
  <si>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</si>
  <si>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</si>
  <si>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</si>
  <si>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</si>
  <si>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</si>
  <si>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</si>
  <si>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</si>
  <si>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</si>
  <si>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</si>
  <si>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</si>
  <si>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</si>
  <si>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</si>
  <si>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</si>
  <si>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</si>
  <si>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</si>
  <si>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</si>
  <si>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</si>
  <si>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</si>
  <si>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</si>
  <si>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</si>
  <si>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</si>
  <si>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</si>
  <si>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</si>
  <si>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</si>
  <si>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</si>
  <si>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</si>
  <si>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</si>
  <si>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</si>
  <si>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</si>
  <si>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</si>
  <si>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</si>
  <si>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</si>
  <si>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</si>
  <si>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</si>
  <si>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</si>
  <si>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</si>
  <si>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</si>
  <si>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</si>
  <si>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</si>
  <si>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</si>
  <si>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</si>
  <si>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</si>
  <si>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</si>
  <si>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</si>
  <si>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</si>
  <si>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</si>
  <si>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</si>
  <si>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</si>
  <si>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</si>
  <si>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</si>
  <si>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</si>
  <si>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</si>
  <si>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</si>
  <si>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</si>
  <si>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</si>
  <si>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</si>
  <si>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</si>
  <si>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</si>
  <si>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</si>
  <si>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</si>
  <si>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</si>
  <si>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</si>
  <si>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</si>
  <si>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</si>
  <si>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</si>
  <si>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</si>
  <si>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</si>
  <si>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</si>
  <si>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</si>
  <si>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</si>
  <si>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</si>
  <si>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</si>
  <si>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</si>
  <si>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</si>
  <si>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</si>
  <si>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</si>
  <si>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</si>
  <si>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</si>
  <si>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</si>
  <si>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</si>
  <si>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</si>
  <si>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</si>
  <si>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</si>
  <si>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</si>
  <si>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</si>
  <si>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</si>
  <si>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</si>
  <si>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</si>
  <si>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</si>
  <si>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</si>
  <si>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</si>
  <si>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</si>
  <si>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</si>
  <si>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</si>
  <si>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</si>
  <si>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</si>
  <si>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</si>
  <si>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</si>
  <si>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</si>
  <si>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</si>
  <si>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</si>
  <si>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</si>
  <si>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</si>
  <si>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</si>
  <si>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</si>
  <si>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</si>
  <si>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</si>
  <si>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</si>
  <si>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</si>
  <si>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</si>
  <si>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</si>
  <si>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</si>
  <si>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</si>
  <si>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</si>
  <si>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</si>
  <si>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</si>
  <si>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</si>
  <si>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</si>
  <si>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</si>
  <si>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</si>
  <si>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</si>
  <si>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</si>
  <si>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</si>
  <si>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</si>
  <si>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</si>
  <si>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</si>
  <si>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</si>
  <si>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</si>
  <si>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</si>
  <si>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</si>
  <si>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</si>
  <si>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</si>
  <si>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</si>
  <si>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</si>
  <si>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</si>
  <si>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</si>
  <si>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</si>
  <si>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</si>
  <si>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</si>
  <si>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</si>
  <si>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</si>
  <si>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</si>
  <si>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</si>
  <si>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</si>
  <si>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</si>
  <si>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</si>
  <si>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</si>
  <si>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</si>
  <si>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</si>
  <si>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</si>
  <si>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</si>
  <si>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</si>
  <si>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</si>
  <si>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</si>
  <si>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</si>
  <si>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</si>
  <si>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</si>
  <si>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</si>
  <si>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</si>
  <si>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</si>
  <si>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</si>
  <si>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</si>
  <si>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</si>
  <si>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</si>
  <si>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</si>
  <si>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</si>
  <si>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</si>
  <si>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</si>
  <si>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</si>
  <si>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</si>
  <si>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</si>
  <si>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</si>
  <si>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</si>
  <si>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</si>
  <si>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</si>
  <si>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</si>
  <si>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</si>
  <si>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</si>
  <si>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</si>
  <si>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</si>
  <si>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</si>
  <si>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</si>
  <si>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</si>
  <si>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</si>
  <si>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</si>
  <si>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</si>
  <si>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</si>
  <si>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</si>
  <si>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</si>
  <si>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</si>
  <si>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</si>
  <si>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</si>
  <si>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</si>
  <si>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</si>
  <si>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</si>
  <si>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</si>
  <si>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</si>
  <si>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</si>
  <si>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</si>
  <si>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</si>
  <si>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</si>
  <si>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</si>
  <si>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</si>
  <si>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</si>
  <si>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</si>
  <si>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</si>
  <si>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</si>
  <si>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</si>
  <si>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</si>
  <si>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</si>
  <si>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</si>
  <si>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</si>
  <si>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</si>
  <si>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</si>
  <si>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</si>
  <si>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</si>
  <si>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</si>
  <si>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</si>
  <si>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</si>
  <si>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</si>
  <si>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</si>
  <si>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</si>
  <si>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</si>
  <si>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</si>
  <si>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</si>
  <si>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</si>
  <si>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</si>
  <si>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</si>
  <si>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</si>
  <si>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</si>
  <si>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</si>
  <si>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</si>
  <si>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</si>
  <si>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</si>
  <si>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</si>
  <si>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</si>
  <si>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</si>
  <si>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</si>
  <si>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</si>
  <si>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</si>
  <si>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</si>
  <si>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</si>
  <si>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</si>
  <si>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</si>
  <si>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</si>
  <si>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</si>
  <si>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</si>
  <si>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</si>
  <si>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</si>
  <si>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</si>
  <si>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</si>
  <si>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</si>
  <si>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</si>
  <si>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</si>
  <si>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</si>
  <si>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</si>
  <si>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</si>
  <si>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</si>
  <si>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</si>
  <si>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</si>
  <si>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</si>
  <si>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</si>
  <si>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</si>
  <si>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</si>
  <si>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</si>
  <si>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</si>
  <si>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</si>
  <si>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</si>
  <si>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</si>
  <si>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</si>
  <si>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</si>
  <si>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</si>
  <si>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</si>
  <si>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</si>
  <si>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</si>
  <si>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</si>
  <si>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</si>
  <si>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</si>
  <si>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</si>
  <si>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</si>
  <si>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</si>
  <si>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</si>
  <si>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</si>
  <si>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</si>
  <si>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</si>
  <si>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</si>
  <si>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</si>
  <si>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</si>
  <si>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</si>
  <si>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</si>
  <si>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</si>
  <si>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</si>
  <si>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</si>
  <si>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</si>
  <si>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</si>
  <si>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</si>
  <si>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</si>
  <si>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</si>
  <si>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</si>
  <si>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</si>
  <si>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</si>
  <si>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</si>
  <si>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</si>
  <si>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</si>
  <si>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</si>
  <si>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</si>
  <si>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</si>
  <si>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</si>
  <si>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</si>
  <si>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</si>
  <si>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</si>
  <si>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</si>
  <si>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</si>
  <si>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</si>
  <si>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</si>
  <si>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</si>
  <si>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</si>
  <si>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</si>
  <si>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</si>
  <si>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</si>
  <si>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</si>
  <si>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</si>
  <si>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</si>
  <si>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</si>
  <si>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</si>
  <si>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</si>
  <si>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</si>
  <si>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</si>
  <si>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</si>
  <si>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</si>
  <si>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</si>
  <si>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</si>
  <si>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</si>
  <si>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</si>
  <si>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</si>
  <si>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</si>
  <si>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</si>
  <si>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</si>
  <si>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</si>
  <si>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</si>
  <si>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</si>
  <si>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</si>
  <si>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</si>
  <si>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</si>
  <si>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</si>
  <si>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</si>
  <si>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</si>
  <si>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</si>
  <si>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</si>
  <si>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</si>
  <si>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</si>
  <si>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</si>
  <si>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</si>
  <si>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</si>
  <si>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</si>
  <si>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</si>
  <si>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</si>
  <si>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</si>
  <si>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</si>
  <si>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</si>
  <si>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</si>
  <si>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</si>
  <si>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</si>
  <si>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</si>
  <si>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</si>
  <si>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</si>
  <si>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</si>
  <si>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</si>
  <si>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</si>
  <si>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</si>
  <si>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</si>
  <si>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</si>
  <si>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</si>
  <si>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</si>
  <si>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</si>
  <si>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</si>
  <si>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</si>
  <si>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</si>
  <si>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</si>
  <si>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</si>
  <si>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</si>
  <si>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</si>
  <si>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</si>
  <si>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</si>
  <si>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</si>
  <si>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</si>
  <si>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</si>
  <si>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</si>
  <si>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</si>
  <si>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</si>
  <si>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</si>
  <si>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</si>
  <si>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</si>
  <si>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</si>
  <si>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</si>
  <si>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</si>
  <si>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</si>
  <si>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</si>
  <si>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</si>
  <si>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</si>
  <si>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</si>
  <si>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</si>
  <si>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</si>
  <si>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</si>
  <si>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</si>
  <si>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</si>
  <si>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</si>
  <si>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</si>
  <si>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</si>
  <si>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</si>
  <si>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</si>
  <si>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</si>
  <si>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</si>
  <si>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</si>
  <si>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</si>
  <si>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</si>
  <si>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</si>
  <si>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</si>
  <si>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</si>
  <si>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</si>
  <si>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</si>
  <si>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</si>
  <si>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</si>
  <si>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</si>
  <si>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</si>
  <si>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</si>
  <si>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</si>
  <si>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</si>
  <si>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</si>
  <si>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</si>
  <si>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</si>
  <si>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</si>
  <si>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</si>
  <si>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</si>
  <si>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</si>
  <si>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</si>
  <si>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</si>
  <si>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</si>
  <si>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</si>
  <si>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</si>
  <si>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</si>
  <si>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</si>
  <si>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</si>
  <si>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</si>
  <si>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</si>
  <si>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</si>
  <si>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</si>
  <si>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</si>
  <si>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</si>
  <si>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</si>
  <si>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</si>
  <si>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</si>
  <si>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</si>
  <si>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</si>
  <si>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</si>
  <si>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</si>
  <si>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</si>
  <si>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</si>
  <si>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</si>
  <si>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</si>
  <si>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</si>
  <si>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</si>
  <si>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</si>
  <si>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</si>
  <si>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</si>
  <si>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</si>
  <si>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</si>
  <si>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</si>
  <si>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</si>
  <si>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</si>
  <si>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</si>
  <si>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</si>
  <si>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</si>
  <si>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</si>
  <si>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</si>
  <si>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</si>
  <si>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</si>
  <si>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</si>
  <si>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</si>
  <si>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</si>
  <si>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</si>
  <si>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</si>
  <si>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</si>
  <si>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</si>
  <si>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</si>
  <si>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</si>
  <si>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</si>
  <si>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</si>
  <si>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</si>
  <si>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</si>
  <si>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</si>
  <si>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</si>
  <si>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</si>
  <si>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</si>
  <si>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</si>
  <si>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</si>
  <si>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</si>
  <si>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</si>
  <si>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</si>
  <si>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</si>
  <si>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</si>
  <si>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</si>
  <si>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</si>
  <si>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</si>
  <si>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</si>
  <si>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</si>
  <si>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</si>
  <si>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</si>
  <si>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</si>
  <si>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</si>
  <si>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</si>
  <si>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</si>
  <si>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</si>
  <si>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</si>
  <si>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</si>
  <si>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</si>
  <si>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</si>
  <si>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</si>
  <si>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</si>
  <si>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</si>
  <si>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</si>
  <si>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</si>
  <si>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</si>
  <si>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</si>
  <si>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</si>
  <si>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</si>
  <si>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</si>
  <si>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</si>
  <si>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</si>
  <si>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</si>
  <si>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</si>
  <si>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</si>
  <si>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</si>
  <si>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</si>
  <si>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</si>
  <si>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</si>
  <si>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</si>
  <si>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</si>
  <si>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</si>
  <si>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</si>
  <si>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</si>
  <si>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</si>
  <si>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</si>
  <si>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</si>
  <si>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</si>
  <si>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</si>
  <si>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</si>
  <si>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</si>
  <si>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</si>
  <si>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</si>
  <si>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</si>
  <si>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</si>
  <si>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</si>
  <si>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</si>
  <si>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</si>
  <si>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</si>
  <si>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</si>
  <si>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</si>
  <si>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</si>
  <si>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</si>
  <si>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</si>
  <si>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</si>
  <si>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</si>
  <si>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</si>
  <si>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</si>
  <si>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</si>
  <si>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</si>
  <si>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</si>
  <si>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</si>
  <si>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</si>
  <si>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</si>
  <si>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</si>
  <si>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</si>
  <si>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</si>
  <si>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</si>
  <si>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</si>
  <si>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</si>
  <si>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</si>
  <si>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</si>
  <si>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</si>
  <si>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</si>
  <si>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</si>
  <si>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</si>
  <si>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</si>
  <si>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</si>
  <si>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</si>
  <si>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</si>
  <si>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</si>
  <si>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</si>
  <si>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</si>
  <si>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</si>
  <si>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</si>
  <si>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</si>
  <si>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</si>
  <si>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</si>
  <si>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</si>
  <si>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</si>
  <si>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</si>
  <si>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</si>
  <si>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</si>
  <si>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</si>
  <si>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</si>
  <si>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</si>
  <si>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</si>
  <si>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</si>
  <si>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</si>
  <si>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</si>
  <si>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</si>
  <si>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</si>
  <si>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</si>
  <si>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</si>
  <si>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</si>
  <si>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</si>
  <si>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</si>
  <si>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</si>
  <si>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</si>
  <si>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</si>
  <si>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</si>
  <si>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</si>
  <si>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</si>
  <si>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</si>
  <si>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</si>
  <si>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</si>
  <si>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</si>
  <si>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</si>
  <si>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</si>
  <si>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</si>
  <si>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</si>
  <si>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</si>
  <si>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</si>
  <si>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</si>
  <si>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</si>
  <si>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</si>
  <si>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</si>
  <si>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</si>
  <si>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</si>
  <si>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</si>
  <si>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</si>
  <si>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</si>
  <si>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</si>
  <si>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</si>
  <si>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</si>
  <si>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</si>
  <si>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</si>
  <si>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</si>
  <si>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</si>
  <si>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</si>
  <si>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</si>
  <si>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</si>
  <si>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</si>
  <si>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</si>
  <si>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</si>
  <si>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</si>
  <si>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</si>
  <si>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</si>
  <si>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</si>
  <si>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</si>
  <si>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</si>
  <si>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</si>
  <si>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</si>
  <si>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</si>
  <si>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</si>
  <si>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</si>
  <si>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</si>
  <si>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</si>
  <si>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</si>
  <si>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</si>
  <si>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</si>
  <si>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</si>
  <si>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</si>
  <si>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</si>
  <si>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</si>
  <si>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</si>
  <si>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</si>
  <si>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</si>
  <si>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</si>
  <si>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</si>
  <si>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</si>
  <si>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</si>
  <si>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</si>
  <si>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</si>
  <si>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</si>
  <si>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</si>
  <si>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</si>
  <si>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</si>
  <si>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</si>
  <si>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</si>
  <si>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</si>
  <si>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</si>
  <si>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</si>
  <si>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</si>
  <si>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</si>
  <si>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</si>
  <si>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</si>
  <si>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</si>
  <si>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</si>
  <si>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</si>
  <si>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</si>
  <si>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</si>
  <si>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</si>
  <si>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</si>
  <si>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</si>
  <si>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</si>
  <si>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</si>
  <si>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</si>
  <si>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</si>
  <si>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</si>
  <si>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</si>
  <si>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</si>
  <si>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</si>
  <si>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</si>
  <si>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</si>
  <si>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</si>
  <si>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</si>
  <si>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</si>
  <si>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</si>
  <si>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</si>
  <si>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</si>
  <si>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</si>
  <si>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</si>
  <si>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</si>
  <si>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</si>
  <si>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</si>
  <si>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</si>
  <si>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</si>
  <si>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</si>
  <si>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</si>
  <si>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</si>
  <si>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</si>
  <si>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</si>
  <si>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</si>
  <si>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</si>
  <si>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</si>
  <si>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</si>
  <si>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</si>
  <si>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</si>
  <si>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</si>
  <si>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</si>
  <si>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</si>
  <si>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</si>
  <si>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</si>
  <si>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</si>
  <si>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</si>
  <si>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</si>
  <si>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</si>
  <si>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</si>
  <si>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</si>
  <si>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</si>
  <si>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</si>
  <si>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</si>
  <si>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</si>
  <si>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</si>
  <si>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</si>
  <si>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</si>
  <si>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</si>
  <si>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</si>
  <si>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</si>
  <si>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</si>
  <si>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</si>
  <si>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</si>
  <si>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</si>
  <si>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</si>
  <si>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</si>
  <si>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</si>
  <si>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</si>
  <si>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</si>
  <si>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</si>
  <si>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</si>
  <si>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</si>
  <si>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</si>
  <si>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</si>
  <si>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</si>
  <si>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</si>
  <si>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</si>
  <si>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</si>
  <si>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</si>
  <si>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</si>
  <si>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</si>
  <si>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</si>
  <si>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</si>
  <si>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</si>
  <si>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</si>
  <si>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</si>
  <si>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</si>
  <si>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</si>
  <si>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</si>
  <si>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</si>
  <si>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</si>
  <si>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</si>
  <si>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</si>
  <si>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</si>
  <si>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</si>
  <si>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</si>
  <si>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</si>
  <si>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</si>
  <si>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</si>
  <si>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</si>
  <si>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</si>
  <si>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</si>
  <si>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</si>
  <si>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</si>
  <si>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</si>
  <si>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</si>
  <si>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</si>
  <si>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</si>
  <si>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</si>
  <si>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</si>
  <si>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</si>
  <si>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</si>
  <si>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</si>
  <si>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</si>
  <si>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</si>
  <si>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</si>
  <si>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</si>
  <si>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</si>
  <si>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</si>
  <si>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</si>
  <si>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</si>
  <si>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</si>
  <si>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</si>
  <si>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</si>
  <si>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</si>
  <si>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</si>
  <si>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</si>
  <si>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</si>
  <si>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</si>
  <si>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</si>
  <si>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</si>
  <si>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</si>
  <si>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</si>
  <si>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</si>
  <si>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</si>
  <si>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</si>
  <si>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</si>
  <si>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</si>
  <si>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</si>
  <si>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</si>
  <si>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</si>
  <si>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</si>
  <si>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</si>
  <si>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</si>
  <si>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</si>
  <si>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</si>
  <si>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</si>
  <si>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</si>
  <si>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</si>
  <si>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</si>
  <si>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</si>
  <si>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</si>
  <si>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</si>
  <si>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</si>
  <si>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</si>
  <si>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</si>
  <si>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</si>
  <si>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</si>
  <si>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</si>
  <si>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</si>
  <si>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</si>
  <si>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</si>
  <si>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</si>
  <si>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</si>
  <si>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</si>
  <si>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</si>
  <si>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</si>
  <si>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</si>
  <si>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</si>
  <si>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</si>
  <si>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</si>
  <si>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</si>
  <si>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</si>
  <si>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</si>
  <si>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</si>
  <si>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</si>
  <si>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</si>
  <si>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</si>
  <si>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</si>
  <si>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</si>
  <si>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</si>
  <si>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</si>
  <si>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</si>
  <si>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</si>
  <si>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</si>
  <si>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</si>
  <si>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</si>
  <si>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</si>
  <si>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</si>
  <si>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</si>
  <si>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</si>
  <si>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</si>
  <si>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</si>
  <si>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</si>
  <si>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</si>
  <si>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</si>
  <si>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</si>
  <si>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</si>
  <si>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</si>
  <si>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</si>
  <si>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</si>
  <si>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</si>
  <si>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</si>
  <si>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</si>
  <si>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</si>
  <si>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</si>
  <si>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</si>
  <si>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</si>
  <si>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</si>
  <si>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</si>
  <si>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</si>
  <si>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</si>
  <si>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</si>
  <si>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</si>
  <si>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</si>
  <si>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</si>
  <si>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</si>
  <si>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</si>
  <si>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</si>
  <si>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</si>
  <si>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</si>
  <si>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</si>
  <si>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</si>
  <si>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</si>
  <si>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</si>
  <si>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</si>
  <si>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</si>
  <si>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</si>
  <si>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</si>
  <si>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</si>
  <si>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</si>
  <si>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</si>
  <si>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</si>
  <si>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</si>
  <si>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</si>
  <si>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</si>
  <si>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</si>
  <si>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</si>
  <si>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</si>
  <si>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</si>
  <si>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</si>
  <si>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</si>
  <si>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</si>
  <si>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</si>
  <si>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</si>
  <si>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</si>
  <si>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</si>
  <si>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</si>
  <si>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</si>
  <si>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</si>
  <si>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</si>
  <si>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</si>
  <si>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</si>
  <si>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</si>
  <si>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</si>
  <si>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</si>
  <si>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</si>
  <si>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</si>
  <si>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</si>
  <si>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</si>
  <si>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</si>
  <si>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</si>
  <si>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</si>
  <si>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</si>
  <si>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</si>
  <si>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</si>
  <si>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</si>
  <si>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</si>
  <si>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</si>
  <si>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</si>
  <si>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</si>
  <si>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</si>
  <si>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</si>
  <si>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</si>
  <si>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</si>
  <si>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</si>
  <si>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</si>
  <si>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</si>
  <si>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</si>
  <si>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</si>
  <si>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</si>
  <si>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</si>
  <si>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</si>
  <si>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</si>
  <si>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</si>
  <si>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</si>
  <si>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</si>
  <si>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</si>
  <si>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</si>
  <si>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</si>
  <si>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</si>
  <si>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</si>
  <si>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</si>
  <si>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</si>
  <si>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</si>
  <si>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</si>
  <si>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</si>
  <si>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</si>
  <si>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</si>
  <si>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</si>
  <si>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</si>
  <si>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</si>
  <si>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</si>
  <si>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</si>
  <si>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</si>
  <si>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</si>
  <si>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</si>
  <si>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</si>
  <si>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</si>
  <si>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</si>
  <si>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</si>
  <si>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</si>
  <si>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</si>
  <si>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</si>
  <si>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</si>
  <si>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</si>
  <si>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</si>
  <si>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</si>
  <si>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</si>
  <si>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</si>
  <si>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</si>
  <si>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</si>
  <si>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</si>
  <si>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</si>
  <si>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</si>
  <si>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</si>
  <si>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</si>
  <si>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</si>
  <si>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</si>
  <si>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</si>
  <si>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</si>
  <si>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</si>
  <si>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</si>
  <si>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</si>
  <si>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</si>
  <si>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</si>
  <si>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</si>
  <si>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</si>
  <si>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</si>
  <si>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</si>
  <si>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</si>
  <si>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</si>
  <si>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</si>
  <si>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</si>
  <si>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</si>
  <si>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</si>
  <si>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</si>
  <si>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</si>
  <si>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</si>
  <si>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</si>
  <si>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</si>
  <si>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</si>
  <si>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</si>
  <si>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</si>
  <si>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</si>
  <si>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</si>
  <si>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</si>
  <si>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</si>
  <si>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</si>
  <si>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</si>
  <si>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</si>
  <si>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</si>
  <si>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</si>
  <si>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</si>
  <si>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</si>
  <si>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</si>
  <si>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</si>
  <si>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</si>
  <si>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</si>
  <si>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</si>
  <si>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</si>
  <si>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</si>
  <si>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</si>
  <si>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</si>
  <si>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</si>
  <si>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</si>
  <si>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</si>
  <si>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</si>
  <si>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</si>
  <si>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</si>
  <si>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</si>
  <si>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</si>
  <si>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</si>
  <si>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</si>
  <si>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</si>
  <si>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</si>
  <si>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</si>
  <si>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</si>
  <si>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</si>
  <si>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</si>
  <si>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</si>
  <si>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</si>
  <si>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</si>
  <si>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</si>
  <si>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</si>
  <si>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</si>
  <si>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</si>
  <si>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</si>
  <si>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</si>
  <si>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</si>
  <si>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</si>
  <si>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</si>
  <si>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</si>
  <si>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</si>
  <si>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</si>
  <si>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</si>
  <si>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</si>
  <si>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</si>
  <si>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</si>
  <si>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</si>
  <si>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</si>
  <si>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</si>
  <si>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</si>
  <si>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</si>
  <si>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</si>
  <si>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</si>
  <si>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</si>
  <si>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</si>
  <si>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</si>
  <si>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</si>
  <si>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</si>
  <si>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</si>
  <si>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</si>
  <si>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</si>
  <si>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</si>
  <si>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</si>
  <si>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</si>
  <si>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</si>
  <si>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</si>
  <si>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</si>
  <si>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</si>
  <si>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</si>
  <si>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</si>
  <si>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</si>
  <si>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</si>
  <si>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</si>
  <si>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</si>
  <si>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</si>
  <si>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</si>
  <si>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</si>
  <si>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</si>
  <si>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</si>
  <si>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</si>
  <si>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</si>
  <si>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</si>
  <si>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</si>
  <si>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</si>
  <si>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</si>
  <si>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</si>
  <si>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</si>
  <si>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</si>
  <si>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</si>
  <si>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</si>
  <si>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</si>
  <si>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</si>
  <si>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</si>
  <si>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</si>
  <si>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</si>
  <si>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</si>
  <si>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</si>
  <si>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</si>
  <si>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</si>
  <si>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</si>
  <si>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</si>
  <si>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</si>
  <si>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</si>
  <si>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</si>
  <si>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</si>
  <si>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</si>
  <si>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</si>
  <si>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</si>
  <si>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</si>
  <si>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</si>
  <si>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</si>
  <si>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</si>
  <si>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</si>
  <si>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</si>
  <si>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</si>
  <si>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</si>
  <si>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</si>
  <si>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</si>
  <si>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</si>
  <si>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</si>
  <si>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</si>
  <si>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</si>
  <si>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</si>
  <si>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</si>
  <si>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</si>
  <si>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</si>
  <si>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</si>
  <si>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</si>
  <si>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</si>
  <si>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</si>
  <si>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</si>
  <si>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</si>
  <si>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</si>
  <si>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</si>
  <si>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</si>
  <si>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</si>
  <si>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</si>
  <si>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</si>
  <si>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</si>
  <si>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</si>
  <si>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</si>
  <si>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</si>
  <si>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</si>
  <si>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</si>
  <si>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</si>
  <si>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</si>
  <si>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</si>
  <si>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</si>
  <si>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</si>
  <si>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</si>
  <si>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</si>
  <si>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</si>
  <si>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</si>
  <si>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</si>
  <si>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</si>
  <si>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</si>
  <si>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</si>
  <si>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</si>
  <si>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</si>
  <si>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</si>
  <si>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</si>
  <si>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</si>
  <si>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</si>
  <si>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</si>
  <si>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</si>
  <si>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</si>
  <si>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</si>
  <si>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</si>
  <si>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</si>
  <si>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</si>
  <si>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</si>
  <si>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</si>
  <si>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</si>
  <si>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</si>
  <si>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</si>
  <si>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</si>
  <si>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</si>
  <si>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</si>
  <si>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</si>
  <si>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</si>
  <si>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</si>
  <si>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</si>
  <si>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</si>
  <si>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</si>
  <si>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</si>
  <si>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</si>
  <si>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</si>
  <si>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</si>
  <si>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</si>
  <si>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</si>
  <si>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</si>
  <si>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</si>
  <si>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</si>
  <si>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</si>
  <si>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</si>
  <si>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</si>
  <si>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</si>
  <si>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</si>
  <si>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</si>
  <si>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</si>
  <si>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</si>
  <si>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</si>
  <si>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</si>
  <si>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</si>
  <si>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</si>
  <si>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</si>
  <si>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</si>
  <si>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</si>
  <si>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</si>
  <si>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</si>
  <si>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</si>
  <si>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</si>
  <si>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</si>
  <si>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</si>
  <si>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</si>
  <si>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</si>
  <si>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</si>
  <si>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</si>
  <si>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</si>
  <si>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</si>
  <si>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</si>
  <si>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</si>
  <si>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</si>
  <si>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</si>
  <si>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</si>
  <si>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</si>
  <si>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</si>
  <si>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</si>
  <si>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</si>
  <si>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</si>
  <si>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</si>
  <si>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</si>
  <si>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</si>
  <si>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</si>
  <si>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</si>
  <si>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</si>
  <si>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</si>
  <si>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</si>
  <si>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</si>
  <si>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</si>
  <si>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</si>
  <si>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</si>
  <si>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</si>
  <si>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</si>
  <si>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</si>
  <si>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</si>
  <si>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</si>
  <si>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</si>
  <si>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</si>
  <si>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</si>
  <si>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</si>
  <si>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</si>
  <si>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</si>
  <si>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</si>
  <si>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</si>
  <si>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</si>
  <si>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</si>
  <si>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</si>
  <si>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</si>
  <si>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</si>
  <si>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</si>
  <si>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</si>
  <si>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</si>
  <si>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</si>
  <si>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</si>
  <si>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</si>
  <si>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</si>
  <si>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</si>
  <si>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</si>
  <si>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</si>
  <si>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</si>
  <si>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</si>
  <si>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</si>
  <si>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</si>
  <si>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</si>
  <si>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</si>
  <si>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</si>
  <si>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</si>
  <si>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</si>
  <si>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</si>
  <si>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</si>
  <si>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</si>
  <si>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</si>
  <si>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</si>
  <si>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</si>
  <si>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</si>
  <si>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</si>
  <si>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</si>
  <si>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</si>
  <si>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</si>
  <si>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</si>
  <si>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</si>
  <si>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</si>
  <si>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</si>
  <si>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</si>
  <si>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</si>
  <si>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</si>
  <si>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</si>
  <si>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</si>
  <si>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</si>
  <si>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</si>
  <si>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</si>
  <si>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</si>
  <si>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</si>
  <si>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</si>
  <si>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</si>
  <si>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</si>
  <si>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</si>
  <si>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</si>
  <si>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</si>
  <si>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</si>
  <si>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</si>
  <si>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</si>
  <si>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</si>
  <si>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</si>
  <si>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</si>
  <si>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</si>
  <si>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</si>
  <si>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</si>
  <si>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</si>
  <si>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</si>
  <si>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</si>
  <si>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</si>
  <si>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</si>
  <si>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</si>
  <si>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</si>
  <si>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</si>
  <si>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</si>
  <si>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</si>
  <si>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</si>
  <si>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</si>
  <si>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</si>
  <si>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</si>
  <si>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</si>
  <si>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</si>
  <si>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</si>
  <si>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</si>
  <si>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</si>
  <si>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</si>
  <si>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</si>
  <si>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</si>
  <si>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</si>
  <si>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</si>
  <si>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</si>
  <si>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</si>
  <si>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</si>
  <si>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</si>
  <si>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</si>
  <si>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</si>
  <si>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</si>
  <si>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</si>
  <si>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</si>
  <si>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</si>
  <si>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</si>
  <si>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</si>
  <si>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</si>
  <si>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</si>
  <si>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</si>
  <si>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</si>
  <si>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</si>
  <si>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</si>
  <si>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</si>
  <si>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</si>
  <si>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</si>
  <si>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</si>
  <si>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</si>
  <si>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</si>
  <si>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</si>
  <si>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</si>
  <si>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</si>
  <si>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</si>
  <si>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</si>
  <si>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</si>
  <si>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</si>
  <si>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</si>
  <si>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</si>
  <si>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</si>
  <si>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</si>
  <si>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</si>
  <si>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</si>
  <si>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</si>
  <si>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</si>
  <si>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</si>
  <si>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</si>
  <si>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</si>
  <si>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</si>
  <si>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</si>
  <si>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</si>
  <si>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</si>
  <si>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</si>
  <si>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</si>
  <si>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</si>
  <si>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</si>
  <si>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</si>
  <si>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</si>
  <si>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</si>
  <si>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</si>
  <si>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</si>
  <si>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</si>
  <si>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</si>
  <si>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</si>
  <si>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</si>
  <si>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</si>
  <si>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</si>
  <si>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</si>
  <si>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</si>
  <si>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</si>
  <si>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</si>
  <si>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</si>
  <si>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</si>
  <si>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</si>
  <si>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</si>
  <si>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</si>
  <si>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</si>
  <si>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</si>
  <si>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</si>
  <si>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</si>
  <si>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</si>
  <si>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</si>
  <si>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</si>
  <si>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</si>
  <si>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</si>
  <si>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</si>
  <si>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</si>
  <si>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</si>
  <si>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</si>
  <si>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</si>
  <si>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</si>
  <si>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</si>
  <si>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</si>
  <si>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</si>
  <si>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</si>
  <si>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</si>
  <si>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</si>
  <si>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</si>
  <si>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</si>
  <si>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</si>
  <si>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</si>
  <si>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</si>
  <si>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</si>
  <si>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</si>
  <si>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</si>
  <si>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</si>
  <si>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</si>
  <si>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</si>
  <si>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</si>
  <si>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</si>
  <si>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</si>
  <si>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</si>
  <si>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</si>
  <si>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</si>
  <si>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</si>
  <si>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</si>
  <si>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</si>
  <si>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</si>
  <si>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</si>
  <si>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</si>
  <si>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</si>
  <si>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</si>
  <si>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</si>
  <si>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</si>
  <si>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</si>
  <si>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</si>
  <si>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</si>
  <si>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</si>
  <si>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</si>
  <si>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</si>
  <si>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</si>
  <si>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</si>
  <si>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</si>
  <si>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</si>
  <si>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</si>
  <si>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</si>
  <si>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</si>
  <si>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</si>
  <si>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</si>
  <si>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</si>
  <si>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</si>
  <si>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</si>
  <si>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</si>
  <si>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</si>
  <si>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</si>
  <si>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</si>
  <si>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</si>
  <si>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</si>
  <si>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</si>
  <si>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</si>
  <si>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</si>
  <si>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</si>
  <si>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</si>
  <si>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</si>
  <si>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</si>
  <si>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</si>
  <si>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</si>
  <si>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</si>
  <si>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</si>
  <si>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</si>
  <si>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</si>
  <si>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</si>
  <si>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</si>
  <si>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</si>
  <si>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</si>
  <si>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</si>
  <si>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</si>
  <si>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</si>
  <si>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</si>
  <si>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</si>
  <si>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</si>
  <si>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</si>
  <si>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</si>
  <si>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</si>
  <si>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</si>
  <si>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</si>
  <si>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</si>
  <si>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</si>
  <si>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</si>
  <si>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</si>
  <si>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</si>
  <si>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</si>
  <si>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</si>
  <si>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</si>
  <si>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</si>
  <si>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</si>
  <si>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</si>
  <si>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</si>
  <si>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</si>
  <si>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</si>
  <si>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</si>
  <si>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</si>
  <si>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</si>
  <si>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</si>
  <si>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</si>
  <si>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</si>
  <si>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</si>
  <si>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</si>
  <si>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</si>
  <si>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</si>
  <si>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</si>
  <si>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</si>
  <si>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</si>
  <si>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</si>
  <si>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</si>
  <si>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</si>
  <si>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</si>
  <si>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</si>
  <si>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</si>
  <si>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</si>
  <si>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</si>
  <si>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</si>
  <si>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</si>
  <si>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</si>
  <si>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</si>
  <si>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</si>
  <si>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</si>
  <si>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</si>
  <si>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</si>
  <si>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</si>
  <si>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</si>
  <si>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</si>
  <si>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</si>
  <si>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</si>
  <si>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</si>
  <si>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</si>
  <si>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</si>
  <si>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</si>
  <si>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</si>
  <si>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</si>
  <si>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</si>
  <si>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</si>
  <si>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</si>
  <si>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</si>
  <si>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</si>
  <si>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</si>
  <si>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</si>
  <si>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</si>
  <si>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</si>
  <si>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</si>
  <si>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</si>
  <si>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</si>
  <si>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</si>
  <si>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</si>
  <si>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</si>
  <si>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</si>
  <si>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</si>
  <si>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</si>
  <si>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</si>
  <si>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</si>
  <si>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</si>
  <si>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</si>
  <si>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</si>
  <si>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</si>
  <si>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</si>
  <si>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</si>
  <si>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</si>
  <si>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</si>
  <si>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</si>
  <si>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</si>
  <si>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</si>
  <si>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</si>
  <si>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</si>
  <si>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</si>
  <si>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</si>
  <si>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</si>
  <si>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</si>
  <si>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</si>
  <si>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</si>
  <si>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</si>
  <si>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</si>
  <si>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</si>
  <si>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</si>
  <si>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</si>
  <si>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</si>
  <si>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</si>
  <si>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</si>
  <si>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</si>
  <si>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</si>
  <si>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</si>
  <si>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</si>
  <si>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</si>
  <si>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</si>
  <si>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</si>
  <si>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</si>
  <si>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</si>
  <si>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</si>
  <si>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</si>
  <si>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</si>
  <si>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</si>
  <si>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</si>
  <si>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</si>
  <si>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</si>
  <si>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</si>
  <si>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</si>
  <si>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</si>
  <si>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</si>
  <si>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</si>
  <si>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</si>
  <si>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</si>
  <si>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</si>
  <si>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</si>
  <si>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</si>
  <si>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</si>
  <si>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</si>
  <si>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</si>
  <si>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</si>
  <si>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</si>
  <si>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</si>
  <si>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</si>
  <si>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</si>
  <si>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</si>
  <si>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</si>
  <si>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</si>
  <si>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</si>
  <si>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</si>
  <si>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</si>
  <si>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</si>
  <si>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</si>
  <si>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</si>
  <si>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</si>
  <si>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</si>
  <si>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</si>
  <si>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</si>
  <si>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</si>
  <si>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</si>
  <si>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</si>
  <si>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</si>
  <si>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</si>
  <si>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</si>
  <si>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</si>
  <si>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</si>
  <si>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</si>
  <si>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</si>
  <si>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</si>
  <si>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</si>
  <si>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</si>
  <si>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</si>
  <si>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</si>
  <si>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</si>
  <si>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</si>
  <si>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</si>
  <si>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</si>
  <si>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</si>
  <si>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</si>
  <si>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</si>
  <si>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</si>
  <si>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</si>
  <si>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</si>
  <si>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</si>
  <si>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</si>
  <si>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</si>
  <si>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</si>
  <si>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</si>
  <si>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</si>
  <si>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</si>
  <si>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</si>
  <si>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</si>
  <si>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</si>
  <si>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</si>
  <si>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</si>
  <si>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</si>
  <si>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</si>
  <si>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</si>
  <si>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</si>
  <si>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</si>
  <si>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</si>
  <si>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</si>
  <si>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</si>
  <si>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</si>
  <si>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</si>
  <si>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</si>
  <si>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</si>
  <si>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</si>
  <si>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</si>
  <si>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</si>
  <si>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</si>
  <si>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</si>
  <si>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</si>
  <si>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</si>
  <si>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</si>
  <si>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</si>
  <si>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</si>
  <si>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</si>
  <si>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</si>
  <si>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</si>
  <si>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</si>
  <si>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</si>
  <si>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</si>
  <si>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</si>
  <si>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</si>
  <si>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</si>
  <si>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</si>
  <si>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</si>
  <si>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</si>
  <si>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</si>
  <si>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</si>
  <si>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</si>
  <si>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</si>
  <si>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</si>
  <si>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</si>
  <si>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</si>
  <si>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</si>
  <si>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</si>
  <si>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</si>
  <si>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</si>
  <si>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</si>
  <si>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</si>
  <si>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</si>
  <si>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</si>
  <si>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</si>
  <si>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</si>
  <si>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</si>
  <si>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</si>
  <si>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</si>
  <si>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</si>
  <si>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</si>
  <si>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</si>
  <si>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</si>
  <si>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</si>
  <si>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</si>
  <si>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</si>
  <si>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</si>
  <si>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</si>
  <si>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</si>
  <si>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</si>
  <si>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</si>
  <si>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</si>
  <si>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</si>
  <si>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</si>
  <si>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</si>
  <si>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</si>
  <si>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</si>
  <si>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</si>
  <si>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</si>
  <si>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</si>
  <si>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</si>
  <si>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</si>
  <si>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</si>
  <si>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</si>
  <si>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</si>
  <si>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</si>
  <si>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</si>
  <si>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</si>
  <si>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</si>
  <si>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</si>
  <si>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</si>
  <si>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</si>
  <si>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</si>
  <si>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</si>
  <si>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</si>
  <si>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</si>
  <si>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</si>
  <si>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</si>
  <si>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</si>
  <si>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</si>
  <si>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</si>
  <si>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</si>
  <si>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</si>
  <si>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</si>
  <si>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</si>
  <si>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</si>
  <si>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</si>
  <si>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</si>
  <si>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</si>
  <si>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</si>
  <si>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</si>
  <si>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</si>
  <si>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</si>
  <si>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</si>
  <si>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</si>
  <si>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</si>
  <si>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</si>
  <si>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</si>
  <si>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</si>
  <si>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</si>
  <si>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</si>
  <si>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</si>
  <si>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</si>
  <si>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</si>
  <si>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</si>
  <si>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</si>
  <si>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</si>
  <si>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</si>
  <si>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</si>
  <si>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</si>
  <si>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</si>
  <si>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</si>
  <si>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</si>
  <si>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</si>
  <si>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</si>
  <si>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</si>
  <si>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</si>
  <si>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</si>
  <si>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</si>
  <si>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</si>
  <si>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</si>
  <si>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</si>
  <si>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</si>
  <si>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</si>
  <si>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</si>
  <si>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</si>
  <si>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</si>
  <si>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</si>
  <si>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</si>
  <si>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</si>
  <si>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</si>
  <si>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</si>
  <si>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</si>
  <si>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</si>
  <si>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</si>
  <si>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</si>
  <si>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</si>
  <si>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</si>
  <si>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</si>
  <si>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</si>
  <si>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</si>
  <si>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</si>
  <si>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</si>
  <si>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</si>
  <si>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</si>
  <si>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</si>
  <si>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</si>
  <si>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</si>
  <si>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</si>
  <si>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</si>
  <si>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</si>
  <si>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</si>
  <si>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</si>
  <si>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</si>
  <si>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</si>
  <si>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</si>
  <si>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</si>
  <si>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</si>
  <si>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</si>
  <si>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</si>
  <si>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</si>
  <si>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</si>
  <si>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</si>
  <si>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</si>
  <si>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</si>
  <si>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</si>
  <si>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</si>
  <si>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</si>
  <si>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</si>
  <si>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</si>
  <si>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</si>
  <si>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</si>
  <si>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</si>
  <si>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</si>
  <si>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</si>
  <si>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</si>
  <si>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</si>
  <si>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</si>
  <si>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</si>
  <si>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</si>
  <si>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</si>
  <si>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</si>
  <si>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</si>
  <si>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</si>
  <si>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</si>
  <si>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</si>
  <si>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</si>
  <si>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</si>
  <si>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</si>
  <si>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</si>
  <si>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</si>
  <si>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</si>
  <si>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</si>
  <si>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</si>
  <si>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</si>
  <si>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</si>
  <si>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</si>
  <si>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</si>
  <si>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</si>
  <si>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</si>
  <si>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</si>
  <si>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</si>
  <si>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</si>
  <si>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</si>
  <si>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</si>
  <si>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</si>
  <si>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</si>
  <si>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</si>
  <si>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</si>
  <si>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</si>
  <si>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</si>
  <si>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</si>
  <si>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</si>
  <si>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</si>
  <si>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</si>
  <si>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</si>
  <si>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</si>
  <si>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</si>
  <si>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</si>
  <si>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</si>
  <si>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</si>
  <si>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</si>
  <si>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</si>
  <si>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</si>
  <si>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</si>
  <si>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</si>
  <si>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</si>
  <si>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</si>
  <si>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</si>
  <si>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</si>
  <si>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</si>
  <si>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</si>
  <si>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</si>
  <si>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</si>
  <si>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</si>
  <si>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</si>
  <si>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</si>
  <si>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</si>
  <si>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</si>
  <si>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</si>
  <si>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</si>
  <si>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</si>
  <si>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</si>
  <si>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</si>
  <si>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</si>
  <si>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</si>
  <si>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</si>
  <si>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</si>
  <si>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</si>
  <si>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</si>
  <si>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</si>
  <si>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</si>
  <si>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</si>
  <si>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</si>
  <si>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</si>
  <si>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</si>
  <si>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</si>
  <si>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</si>
  <si>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</si>
  <si>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</si>
  <si>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</si>
  <si>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</si>
  <si>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</si>
  <si>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</si>
  <si>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</si>
  <si>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</si>
  <si>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</si>
  <si>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</si>
  <si>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</si>
  <si>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</si>
  <si>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</si>
  <si>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</si>
  <si>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</si>
  <si>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</si>
  <si>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</si>
  <si>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</si>
  <si>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</si>
  <si>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</si>
  <si>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</si>
  <si>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</si>
  <si>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</si>
  <si>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</si>
  <si>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</si>
  <si>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</si>
  <si>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</si>
  <si>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</si>
  <si>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</si>
  <si>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</si>
  <si>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</si>
  <si>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</si>
  <si>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</si>
  <si>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</si>
  <si>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</si>
  <si>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</si>
  <si>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</si>
  <si>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</si>
  <si>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</si>
  <si>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</si>
  <si>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</si>
  <si>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</si>
  <si>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</si>
  <si>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</si>
  <si>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</si>
  <si>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</si>
  <si>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</si>
  <si>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</si>
  <si>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</si>
  <si>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</si>
  <si>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</si>
  <si>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</si>
  <si>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</si>
  <si>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</si>
  <si>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</si>
  <si>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</si>
  <si>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</si>
  <si>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</si>
  <si>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</si>
  <si>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</si>
  <si>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</si>
  <si>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</si>
  <si>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</si>
  <si>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</si>
  <si>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</si>
  <si>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</si>
  <si>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</si>
  <si>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</si>
  <si>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</si>
  <si>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</si>
  <si>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</si>
  <si>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</si>
  <si>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</si>
  <si>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</si>
  <si>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</si>
  <si>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</si>
  <si>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</si>
  <si>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</si>
  <si>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</si>
  <si>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</si>
  <si>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</si>
  <si>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</si>
  <si>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</si>
  <si>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</si>
  <si>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</si>
  <si>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</si>
  <si>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</si>
  <si>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</si>
  <si>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</si>
  <si>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</si>
  <si>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</si>
  <si>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</si>
  <si>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</si>
  <si>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</si>
  <si>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</si>
  <si>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</si>
  <si>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</si>
  <si>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</si>
  <si>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</si>
  <si>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</si>
  <si>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</si>
  <si>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</si>
  <si>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</si>
  <si>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</si>
  <si>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</si>
  <si>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</si>
  <si>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</si>
  <si>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</si>
  <si>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</si>
  <si>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</si>
  <si>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</si>
  <si>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</si>
  <si>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</si>
  <si>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</si>
  <si>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</si>
  <si>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</si>
  <si>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</si>
  <si>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</si>
  <si>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</si>
  <si>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</si>
  <si>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</si>
  <si>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</si>
  <si>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</si>
  <si>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</si>
  <si>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</si>
  <si>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</si>
  <si>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</si>
  <si>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</si>
  <si>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</si>
  <si>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</si>
  <si>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</si>
  <si>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</si>
  <si>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</si>
  <si>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</si>
  <si>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</si>
  <si>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</si>
  <si>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</si>
  <si>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</si>
  <si>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</si>
  <si>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</si>
  <si>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</si>
  <si>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</si>
  <si>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</si>
  <si>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</si>
  <si>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</si>
  <si>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</si>
  <si>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</si>
  <si>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</si>
  <si>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</si>
  <si>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</si>
  <si>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</si>
  <si>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</si>
  <si>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</si>
  <si>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</si>
  <si>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</si>
  <si>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</si>
  <si>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</si>
  <si>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</si>
  <si>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</si>
  <si>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</si>
  <si>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</si>
  <si>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</si>
  <si>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</si>
  <si>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</si>
  <si>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</si>
  <si>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</si>
  <si>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</si>
  <si>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</si>
  <si>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</si>
  <si>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</si>
  <si>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</si>
  <si>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</si>
  <si>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</si>
  <si>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</si>
  <si>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</si>
  <si>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</si>
  <si>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</si>
  <si>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</si>
  <si>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</si>
  <si>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</si>
  <si>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</si>
  <si>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</si>
  <si>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</si>
  <si>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</si>
  <si>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</si>
  <si>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</si>
  <si>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</si>
  <si>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</si>
  <si>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</si>
  <si>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</si>
  <si>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</si>
  <si>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</si>
  <si>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</si>
  <si>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</si>
  <si>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</si>
  <si>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</si>
  <si>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</si>
  <si>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</si>
  <si>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</si>
  <si>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</si>
  <si>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</si>
  <si>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</si>
  <si>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</si>
  <si>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</si>
  <si>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</si>
  <si>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</si>
  <si>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</si>
  <si>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</si>
  <si>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</si>
  <si>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</si>
  <si>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</si>
  <si>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</si>
  <si>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</si>
  <si>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</si>
  <si>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</si>
  <si>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</si>
  <si>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</si>
  <si>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</si>
  <si>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</si>
  <si>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</si>
  <si>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</si>
  <si>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</si>
  <si>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</si>
  <si>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</si>
  <si>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</si>
  <si>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</si>
  <si>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</si>
  <si>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</si>
  <si>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</si>
  <si>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</si>
  <si>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</si>
  <si>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</si>
  <si>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</si>
  <si>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</si>
  <si>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</si>
  <si>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</si>
  <si>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</si>
  <si>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</si>
  <si>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</si>
  <si>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</si>
  <si>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</si>
  <si>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</si>
  <si>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</si>
  <si>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</si>
  <si>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</si>
  <si>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</si>
  <si>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</si>
  <si>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</si>
  <si>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</si>
  <si>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</si>
  <si>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</si>
  <si>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</si>
  <si>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</si>
  <si>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</si>
  <si>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</si>
  <si>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</si>
  <si>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</si>
  <si>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</si>
  <si>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</si>
  <si>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</si>
  <si>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</si>
  <si>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</si>
  <si>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</si>
  <si>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</si>
  <si>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</si>
  <si>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</si>
  <si>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</si>
  <si>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</si>
  <si>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</si>
  <si>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</si>
  <si>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</si>
  <si>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</si>
  <si>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</si>
  <si>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</si>
  <si>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</si>
  <si>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</si>
  <si>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</si>
  <si>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</si>
  <si>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</si>
  <si>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</si>
  <si>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</si>
  <si>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</si>
  <si>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</si>
  <si>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</si>
  <si>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</si>
  <si>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</si>
  <si>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</si>
  <si>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</si>
  <si>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</si>
  <si>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</si>
  <si>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</si>
  <si>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</si>
  <si>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</si>
  <si>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</si>
  <si>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</si>
  <si>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</si>
  <si>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</si>
  <si>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</si>
  <si>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</si>
  <si>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</si>
  <si>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</si>
  <si>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</si>
  <si>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</si>
  <si>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</si>
  <si>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</si>
  <si>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</si>
  <si>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</si>
  <si>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</si>
  <si>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</si>
  <si>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</si>
  <si>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</si>
  <si>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</si>
  <si>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</si>
  <si>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</si>
  <si>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</si>
  <si>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</si>
  <si>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</si>
  <si>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</si>
  <si>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</si>
  <si>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</si>
  <si>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</si>
  <si>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</si>
  <si>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</si>
  <si>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</si>
  <si>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</si>
  <si>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</si>
  <si>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</si>
  <si>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</si>
  <si>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</si>
  <si>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</si>
  <si>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</si>
  <si>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</si>
  <si>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</si>
  <si>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</si>
  <si>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</si>
  <si>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</si>
  <si>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</si>
  <si>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</si>
  <si>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</si>
  <si>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</si>
  <si>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</si>
  <si>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</si>
  <si>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</si>
  <si>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</si>
  <si>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</si>
  <si>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</si>
  <si>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</si>
  <si>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</si>
  <si>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</si>
  <si>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</si>
  <si>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</si>
  <si>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</si>
  <si>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</si>
  <si>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</si>
  <si>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</si>
  <si>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</si>
  <si>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</si>
  <si>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</si>
  <si>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</si>
  <si>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</si>
  <si>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</si>
  <si>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</si>
  <si>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</si>
  <si>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</si>
  <si>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</si>
  <si>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</si>
  <si>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</si>
  <si>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</si>
  <si>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</si>
  <si>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</si>
  <si>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</si>
  <si>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</si>
  <si>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</si>
  <si>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</si>
  <si>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</si>
  <si>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</si>
  <si>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</si>
  <si>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</si>
  <si>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</si>
  <si>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</si>
  <si>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</si>
  <si>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</si>
  <si>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</si>
  <si>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</si>
  <si>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</si>
  <si>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</si>
  <si>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</si>
  <si>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</si>
  <si>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</si>
  <si>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</si>
  <si>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</si>
  <si>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</si>
  <si>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</si>
  <si>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</si>
  <si>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</si>
  <si>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</si>
  <si>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</si>
  <si>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</si>
  <si>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</si>
  <si>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</si>
  <si>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</si>
  <si>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</si>
  <si>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</si>
  <si>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</si>
  <si>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</si>
  <si>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</si>
  <si>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</si>
  <si>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</si>
  <si>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</si>
  <si>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</si>
  <si>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</si>
  <si>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</si>
  <si>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</si>
  <si>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</si>
  <si>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</si>
  <si>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</si>
  <si>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</si>
  <si>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</si>
  <si>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</si>
  <si>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</si>
  <si>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</si>
  <si>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</si>
  <si>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</si>
  <si>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</si>
  <si>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</si>
  <si>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</si>
  <si>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</si>
  <si>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</si>
  <si>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</si>
  <si>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</si>
  <si>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</si>
  <si>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</si>
  <si>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</si>
  <si>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</si>
  <si>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</si>
  <si>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</si>
  <si>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</si>
  <si>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</si>
  <si>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</si>
  <si>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</si>
  <si>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</si>
  <si>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</si>
  <si>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</si>
  <si>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</si>
  <si>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</si>
  <si>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</si>
  <si>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</si>
  <si>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</si>
  <si>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</si>
  <si>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</si>
  <si>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</si>
  <si>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</si>
  <si>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</si>
  <si>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</si>
  <si>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</si>
  <si>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</si>
  <si>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</si>
  <si>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</si>
  <si>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</si>
  <si>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</si>
  <si>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</si>
  <si>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</si>
  <si>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</si>
  <si>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</si>
  <si>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</si>
  <si>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</si>
  <si>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</si>
  <si>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</si>
  <si>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</si>
  <si>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</si>
  <si>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</si>
  <si>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</si>
  <si>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</si>
  <si>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</si>
  <si>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</si>
  <si>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</si>
  <si>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</si>
  <si>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</si>
  <si>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</si>
  <si>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</si>
  <si>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</si>
  <si>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</si>
  <si>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</si>
  <si>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</si>
  <si>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</si>
  <si>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</si>
  <si>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</si>
  <si>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</si>
  <si>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</si>
  <si>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</si>
  <si>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</si>
  <si>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</si>
  <si>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</si>
  <si>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</si>
  <si>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</si>
  <si>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</si>
  <si>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</si>
  <si>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</si>
  <si>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</si>
  <si>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</si>
  <si>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</si>
  <si>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</si>
  <si>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</si>
  <si>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</si>
  <si>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</si>
  <si>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</si>
  <si>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</si>
  <si>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</si>
  <si>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</si>
  <si>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</si>
  <si>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</si>
  <si>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</si>
  <si>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</si>
  <si>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</si>
  <si>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</si>
  <si>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</si>
  <si>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</si>
  <si>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</si>
  <si>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</si>
  <si>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</si>
  <si>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</si>
  <si>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</si>
  <si>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</si>
  <si>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</si>
  <si>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</si>
  <si>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</si>
  <si>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</si>
  <si>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</si>
  <si>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</si>
  <si>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</si>
  <si>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</si>
  <si>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</si>
  <si>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</si>
  <si>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</si>
  <si>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</si>
  <si>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</si>
  <si>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</si>
  <si>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</si>
  <si>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</si>
  <si>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</si>
  <si>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</si>
  <si>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</si>
  <si>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</si>
  <si>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</si>
  <si>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</si>
  <si>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</si>
  <si>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</si>
  <si>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</si>
  <si>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</si>
  <si>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</si>
  <si>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</si>
  <si>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</si>
  <si>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</si>
  <si>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</si>
  <si>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</si>
  <si>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</si>
  <si>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</si>
  <si>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</si>
  <si>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</si>
  <si>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</si>
  <si>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</si>
  <si>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</si>
  <si>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</si>
  <si>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</si>
  <si>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</si>
  <si>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</si>
  <si>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</si>
  <si>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</si>
  <si>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</si>
  <si>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</si>
  <si>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</si>
  <si>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</si>
  <si>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</si>
  <si>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</si>
  <si>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</si>
  <si>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</si>
  <si>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</si>
  <si>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</si>
  <si>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</si>
  <si>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</si>
  <si>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</si>
  <si>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</si>
  <si>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</si>
  <si>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</si>
  <si>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</si>
  <si>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</si>
  <si>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</si>
  <si>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</si>
  <si>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</si>
  <si>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</si>
  <si>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</si>
  <si>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</si>
  <si>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</si>
  <si>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</si>
  <si>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</si>
  <si>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</si>
  <si>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</si>
  <si>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</si>
  <si>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</si>
  <si>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</si>
  <si>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</si>
  <si>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</si>
  <si>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</si>
  <si>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</si>
  <si>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</si>
  <si>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</si>
  <si>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</si>
  <si>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</si>
  <si>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</si>
  <si>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</si>
  <si>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</si>
  <si>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</si>
  <si>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</si>
  <si>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</si>
  <si>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</si>
  <si>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</si>
  <si>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</si>
  <si>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</si>
  <si>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</si>
  <si>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</si>
  <si>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</si>
  <si>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</si>
  <si>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</si>
  <si>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</si>
  <si>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</si>
  <si>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</si>
  <si>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</si>
  <si>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</si>
  <si>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</si>
  <si>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</si>
  <si>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</si>
  <si>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</si>
  <si>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</si>
  <si>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</si>
  <si>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</si>
  <si>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</si>
  <si>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</si>
  <si>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</si>
  <si>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</si>
  <si>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</si>
  <si>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</si>
  <si>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</si>
  <si>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</si>
  <si>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</si>
  <si>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</si>
  <si>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</si>
  <si>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</si>
  <si>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</si>
  <si>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</si>
  <si>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</si>
  <si>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</si>
  <si>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</si>
  <si>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</si>
  <si>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</si>
  <si>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</si>
  <si>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</si>
  <si>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</si>
  <si>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</si>
  <si>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</si>
  <si>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</si>
  <si>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</si>
  <si>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</si>
  <si>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</si>
  <si>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</si>
  <si>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</si>
  <si>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</si>
  <si>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</si>
  <si>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</si>
  <si>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</si>
  <si>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</si>
  <si>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</si>
  <si>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</si>
  <si>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</si>
  <si>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</si>
  <si>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</si>
  <si>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</si>
  <si>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</si>
  <si>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</si>
  <si>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</si>
  <si>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</si>
  <si>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</si>
  <si>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</si>
  <si>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</si>
  <si>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</si>
  <si>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</si>
  <si>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</si>
  <si>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</si>
  <si>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</si>
  <si>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</si>
  <si>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</si>
  <si>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</si>
  <si>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</si>
  <si>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</si>
  <si>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</si>
  <si>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</si>
  <si>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</si>
  <si>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</si>
  <si>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</si>
  <si>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</si>
  <si>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</si>
  <si>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</si>
  <si>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</si>
  <si>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</si>
  <si>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</si>
  <si>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</si>
  <si>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</si>
  <si>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</si>
  <si>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</si>
  <si>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</si>
  <si>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</si>
  <si>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</si>
  <si>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</si>
  <si>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</si>
  <si>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</si>
  <si>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</si>
  <si>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</si>
  <si>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</si>
  <si>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</si>
  <si>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</si>
  <si>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</si>
  <si>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</si>
  <si>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</si>
  <si>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</si>
  <si>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</si>
  <si>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</si>
  <si>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</si>
  <si>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</si>
  <si>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</si>
  <si>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</si>
  <si>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</si>
  <si>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</si>
  <si>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</si>
  <si>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</si>
  <si>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</si>
  <si>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</si>
  <si>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</si>
  <si>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</si>
  <si>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</si>
  <si>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</si>
  <si>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</si>
  <si>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</si>
  <si>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</si>
  <si>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</si>
  <si>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</si>
  <si>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</si>
  <si>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</si>
  <si>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</si>
  <si>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</si>
  <si>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</si>
  <si>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</si>
  <si>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</si>
  <si>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</si>
  <si>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</si>
  <si>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</si>
  <si>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</si>
  <si>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</si>
  <si>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</si>
  <si>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</si>
  <si>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</si>
  <si>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</si>
  <si>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</si>
  <si>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</si>
  <si>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</si>
  <si>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</si>
  <si>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</si>
  <si>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</si>
  <si>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</si>
  <si>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</si>
  <si>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</si>
  <si>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</si>
  <si>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</si>
  <si>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</si>
  <si>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</si>
  <si>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</si>
  <si>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</si>
  <si>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</si>
  <si>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</si>
  <si>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</si>
  <si>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</si>
  <si>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</si>
  <si>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</si>
  <si>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</si>
  <si>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</si>
  <si>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</si>
  <si>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</si>
  <si>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</si>
  <si>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</si>
  <si>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</si>
  <si>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</si>
  <si>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</si>
  <si>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</si>
  <si>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</si>
  <si>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</si>
  <si>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</si>
  <si>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</si>
  <si>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</si>
  <si>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</si>
  <si>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</si>
  <si>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</si>
  <si>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</si>
  <si>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</si>
  <si>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</si>
  <si>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</si>
  <si>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</si>
  <si>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</si>
  <si>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</si>
  <si>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</si>
  <si>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</si>
  <si>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</si>
  <si>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</si>
  <si>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</si>
  <si>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</si>
  <si>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</si>
  <si>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</si>
  <si>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</si>
  <si>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</si>
  <si>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</si>
  <si>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</si>
  <si>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</si>
  <si>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</si>
  <si>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</si>
  <si>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</si>
  <si>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</si>
  <si>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</si>
  <si>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</si>
  <si>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</si>
  <si>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</si>
  <si>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</si>
  <si>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</si>
  <si>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</si>
  <si>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</si>
  <si>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</si>
  <si>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</si>
  <si>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</si>
  <si>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</si>
  <si>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</si>
  <si>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</si>
  <si>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</si>
  <si>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</si>
  <si>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</si>
  <si>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</si>
  <si>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</si>
  <si>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</si>
  <si>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</si>
  <si>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</si>
  <si>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</si>
  <si>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</si>
  <si>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</si>
  <si>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</si>
  <si>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</si>
  <si>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</si>
  <si>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</si>
  <si>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</si>
  <si>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</si>
  <si>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</si>
  <si>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</si>
  <si>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</si>
  <si>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</si>
  <si>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</si>
  <si>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</si>
  <si>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</si>
  <si>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</si>
  <si>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</si>
  <si>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</si>
  <si>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</si>
  <si>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</si>
  <si>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</si>
  <si>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</si>
  <si>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</si>
  <si>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</si>
  <si>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</si>
  <si>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</si>
  <si>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</si>
  <si>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</si>
  <si>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</si>
  <si>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</si>
  <si>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</si>
  <si>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</si>
  <si>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</si>
  <si>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</si>
  <si>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</si>
  <si>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</si>
  <si>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</si>
  <si>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</si>
  <si>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</si>
  <si>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</si>
  <si>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</si>
  <si>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</si>
  <si>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</si>
  <si>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</si>
  <si>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</si>
  <si>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</si>
  <si>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</si>
  <si>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</si>
  <si>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</si>
  <si>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</si>
  <si>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</si>
  <si>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</si>
  <si>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</si>
  <si>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</si>
  <si>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</si>
  <si>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</si>
  <si>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</si>
  <si>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</si>
  <si>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</si>
  <si>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</si>
  <si>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</si>
  <si>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</si>
  <si>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</si>
  <si>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</si>
  <si>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</si>
  <si>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</si>
  <si>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</si>
  <si>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</si>
  <si>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</si>
  <si>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</si>
  <si>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</si>
  <si>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</si>
  <si>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</si>
  <si>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</si>
  <si>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</si>
  <si>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</si>
  <si>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</si>
  <si>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</si>
  <si>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</si>
  <si>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</si>
  <si>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</si>
  <si>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</si>
  <si>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</si>
  <si>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</si>
  <si>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</si>
  <si>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</si>
  <si>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</si>
  <si>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</si>
  <si>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</si>
  <si>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</si>
  <si>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</si>
  <si>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</si>
  <si>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</si>
  <si>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</si>
  <si>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</si>
  <si>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</si>
  <si>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</si>
  <si>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</si>
  <si>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</si>
  <si>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</si>
  <si>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</si>
  <si>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</si>
  <si>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</si>
  <si>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</si>
  <si>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</si>
  <si>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</si>
  <si>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</si>
  <si>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</si>
  <si>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</si>
  <si>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</si>
  <si>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</si>
  <si>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</si>
  <si>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</si>
  <si>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</si>
  <si>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</si>
  <si>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</si>
  <si>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</si>
  <si>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</si>
  <si>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</si>
  <si>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</si>
  <si>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</si>
  <si>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</si>
  <si>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</si>
  <si>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</si>
  <si>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</si>
  <si>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</si>
  <si>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</si>
  <si>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</si>
  <si>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</si>
  <si>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</si>
  <si>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</si>
  <si>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</si>
  <si>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</si>
  <si>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</si>
  <si>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</si>
  <si>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</si>
  <si>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</si>
  <si>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</si>
  <si>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</si>
  <si>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</si>
  <si>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</si>
  <si>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</si>
  <si>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</si>
  <si>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</si>
  <si>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</si>
  <si>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</si>
  <si>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</si>
  <si>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</si>
  <si>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</si>
  <si>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</si>
  <si>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</si>
  <si>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</si>
  <si>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</si>
  <si>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</si>
  <si>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</si>
  <si>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</si>
  <si>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</si>
  <si>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</si>
  <si>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</si>
  <si>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</si>
  <si>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</si>
  <si>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</si>
  <si>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</si>
  <si>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</si>
  <si>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</si>
  <si>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</si>
  <si>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</si>
  <si>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</si>
  <si>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</si>
  <si>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</si>
  <si>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</si>
  <si>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</si>
  <si>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</si>
  <si>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</si>
  <si>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</si>
  <si>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</si>
  <si>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</si>
  <si>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</si>
  <si>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</si>
  <si>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</si>
  <si>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</si>
  <si>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</si>
  <si>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</si>
  <si>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</si>
  <si>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</si>
  <si>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</si>
  <si>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</si>
  <si>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</si>
  <si>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</si>
  <si>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</si>
  <si>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</si>
  <si>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</si>
  <si>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</si>
  <si>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</si>
  <si>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</si>
  <si>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</si>
  <si>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</si>
  <si>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</si>
  <si>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</si>
  <si>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</si>
  <si>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</si>
  <si>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</si>
  <si>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</si>
  <si>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</si>
  <si>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</si>
  <si>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</si>
  <si>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</si>
  <si>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</si>
  <si>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</si>
  <si>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</si>
  <si>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</si>
  <si>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</si>
  <si>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</si>
  <si>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</si>
  <si>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</si>
  <si>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</si>
  <si>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</si>
  <si>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</si>
  <si>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</si>
  <si>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</si>
  <si>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</si>
  <si>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</si>
  <si>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</si>
  <si>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</si>
  <si>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</si>
  <si>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</si>
  <si>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</si>
  <si>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</si>
  <si>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</si>
  <si>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</si>
  <si>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</si>
  <si>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</si>
  <si>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</si>
  <si>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</si>
  <si>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</si>
  <si>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</si>
  <si>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</si>
  <si>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</si>
  <si>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</si>
  <si>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</si>
  <si>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</si>
  <si>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</si>
  <si>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</si>
  <si>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</si>
  <si>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</si>
  <si>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</si>
  <si>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</si>
  <si>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</si>
  <si>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</si>
  <si>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</si>
  <si>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</si>
  <si>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</si>
  <si>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</si>
  <si>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</si>
  <si>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</si>
  <si>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</si>
  <si>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</si>
  <si>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</si>
  <si>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</si>
  <si>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</si>
  <si>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</si>
  <si>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</si>
  <si>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</si>
  <si>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</si>
  <si>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</si>
  <si>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</si>
  <si>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</si>
  <si>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</si>
  <si>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</si>
  <si>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</si>
  <si>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</si>
  <si>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</si>
  <si>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</si>
  <si>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</si>
  <si>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</si>
  <si>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</si>
  <si>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</si>
  <si>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</si>
  <si>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</si>
  <si>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</si>
  <si>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</si>
  <si>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</si>
  <si>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</si>
  <si>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</si>
  <si>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</si>
  <si>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</si>
  <si>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</si>
  <si>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</si>
  <si>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</si>
  <si>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</si>
  <si>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</si>
  <si>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</si>
  <si>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</si>
  <si>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</si>
  <si>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</si>
  <si>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</si>
  <si>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</si>
  <si>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</si>
  <si>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</si>
  <si>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</si>
  <si>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</si>
  <si>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</si>
  <si>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</si>
  <si>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</si>
  <si>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</si>
  <si>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</si>
  <si>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</si>
  <si>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</si>
  <si>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</si>
  <si>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</si>
  <si>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</si>
  <si>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</si>
  <si>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</si>
  <si>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</si>
  <si>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</si>
  <si>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</si>
  <si>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</si>
  <si>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</si>
  <si>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</si>
  <si>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</si>
  <si>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</si>
  <si>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</si>
  <si>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</si>
  <si>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</si>
  <si>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</si>
  <si>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</si>
  <si>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</si>
  <si>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</si>
  <si>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</si>
  <si>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</si>
  <si>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</si>
  <si>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</si>
  <si>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</si>
  <si>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</si>
  <si>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</si>
  <si>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</si>
  <si>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</si>
  <si>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</si>
  <si>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</si>
  <si>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</si>
  <si>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</si>
  <si>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</si>
  <si>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</si>
  <si>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</si>
  <si>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</si>
  <si>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</si>
  <si>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</si>
  <si>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</si>
  <si>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</si>
  <si>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</si>
  <si>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</si>
  <si>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</si>
  <si>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</si>
  <si>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</si>
  <si>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</si>
  <si>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</si>
  <si>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</si>
  <si>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</si>
  <si>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</si>
  <si>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</si>
  <si>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</si>
  <si>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</si>
  <si>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</si>
  <si>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</si>
  <si>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</si>
  <si>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</si>
  <si>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</si>
  <si>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</si>
  <si>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</si>
  <si>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</si>
  <si>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</si>
  <si>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</si>
  <si>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</si>
  <si>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</si>
  <si>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</si>
  <si>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</si>
  <si>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</si>
  <si>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</si>
  <si>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</si>
  <si>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</si>
  <si>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</si>
  <si>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</si>
  <si>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</si>
  <si>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</si>
  <si>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</si>
  <si>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</si>
  <si>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</si>
  <si>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</si>
  <si>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</si>
  <si>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</si>
  <si>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</si>
  <si>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</si>
  <si>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</si>
  <si>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</si>
  <si>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</si>
  <si>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</si>
  <si>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</si>
  <si>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</si>
  <si>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</si>
  <si>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</si>
  <si>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</si>
  <si>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</si>
  <si>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</si>
  <si>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</si>
  <si>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</si>
  <si>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</si>
  <si>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</si>
  <si>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</si>
  <si>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</si>
  <si>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</si>
  <si>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</si>
  <si>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</si>
  <si>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</si>
  <si>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</si>
  <si>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</si>
  <si>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</si>
  <si>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</si>
  <si>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</si>
  <si>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</si>
  <si>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</si>
  <si>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</si>
  <si>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</si>
  <si>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</si>
  <si>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</si>
  <si>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</si>
  <si>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</si>
  <si>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</si>
  <si>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</si>
  <si>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</si>
  <si>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</si>
  <si>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</si>
  <si>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</si>
  <si>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</si>
  <si>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</si>
  <si>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</si>
  <si>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</si>
  <si>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</si>
  <si>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</si>
  <si>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</si>
  <si>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</si>
  <si>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</si>
  <si>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</si>
  <si>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</si>
  <si>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</si>
  <si>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</si>
  <si>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</si>
  <si>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</si>
  <si>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</si>
  <si>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</si>
  <si>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</si>
  <si>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</si>
  <si>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</si>
  <si>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</si>
  <si>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</si>
  <si>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</si>
  <si>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</si>
  <si>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</si>
  <si>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</si>
  <si>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</si>
  <si>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</si>
  <si>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</si>
  <si>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</si>
  <si>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</si>
  <si>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</si>
  <si>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</si>
  <si>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</si>
  <si>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</si>
  <si>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</si>
  <si>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</si>
  <si>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</si>
  <si>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</si>
  <si>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</si>
  <si>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</si>
  <si>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</si>
  <si>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</si>
  <si>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</si>
  <si>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</si>
  <si>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</si>
  <si>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</si>
  <si>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</si>
  <si>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</si>
  <si>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</si>
  <si>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</si>
  <si>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</si>
  <si>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</si>
  <si>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</si>
  <si>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</si>
  <si>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</si>
  <si>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</si>
  <si>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</si>
  <si>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</si>
  <si>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</si>
  <si>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</si>
  <si>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</si>
  <si>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</si>
  <si>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</si>
  <si>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</si>
  <si>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</si>
  <si>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</si>
  <si>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</si>
  <si>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</si>
  <si>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</si>
  <si>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</si>
  <si>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</si>
  <si>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</si>
  <si>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</si>
  <si>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</si>
  <si>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</si>
  <si>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</si>
  <si>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</si>
  <si>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</si>
  <si>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</si>
  <si>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</si>
  <si>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</si>
  <si>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</si>
  <si>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</si>
  <si>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</si>
  <si>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</si>
  <si>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</si>
  <si>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</si>
  <si>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</si>
  <si>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</si>
  <si>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</si>
  <si>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</si>
  <si>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</si>
  <si>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</si>
  <si>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</si>
  <si>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</si>
  <si>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</si>
  <si>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</si>
  <si>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</si>
  <si>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</si>
  <si>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</si>
  <si>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</si>
  <si>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</si>
  <si>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</si>
  <si>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</si>
  <si>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</si>
  <si>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</si>
  <si>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</si>
  <si>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</si>
  <si>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</si>
  <si>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</si>
  <si>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</si>
  <si>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</si>
  <si>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</si>
  <si>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</si>
  <si>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</si>
  <si>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</si>
  <si>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</si>
  <si>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</si>
  <si>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</si>
  <si>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</si>
  <si>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</si>
  <si>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</si>
  <si>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</si>
  <si>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</si>
  <si>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</si>
  <si>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</si>
  <si>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</si>
  <si>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</si>
  <si>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</si>
  <si>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</si>
  <si>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</si>
  <si>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</si>
  <si>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</si>
  <si>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</si>
  <si>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</si>
  <si>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</si>
  <si>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</si>
  <si>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</si>
  <si>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</si>
  <si>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</si>
  <si>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</si>
  <si>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</si>
  <si>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</si>
  <si>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</si>
  <si>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</si>
  <si>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</si>
  <si>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</si>
  <si>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</si>
  <si>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</si>
  <si>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</si>
  <si>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</si>
  <si>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</si>
  <si>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</si>
  <si>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</si>
  <si>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</si>
  <si>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</si>
  <si>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</si>
  <si>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</si>
  <si>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</si>
  <si>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</si>
  <si>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</si>
  <si>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</si>
  <si>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</si>
  <si>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</si>
  <si>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</si>
  <si>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</si>
  <si>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</si>
  <si>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</si>
  <si>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</si>
  <si>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</si>
  <si>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</si>
  <si>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</si>
  <si>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</si>
  <si>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</si>
  <si>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</si>
  <si>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</si>
  <si>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</si>
  <si>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</si>
  <si>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</si>
  <si>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</si>
  <si>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</si>
  <si>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</si>
  <si>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</si>
  <si>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</si>
  <si>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</si>
  <si>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</si>
  <si>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</si>
  <si>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</si>
  <si>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</si>
  <si>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</si>
  <si>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</si>
  <si>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</si>
  <si>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</si>
  <si>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</si>
  <si>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</si>
  <si>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</si>
  <si>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</si>
  <si>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</si>
  <si>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</si>
  <si>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</si>
  <si>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</si>
  <si>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</si>
  <si>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</si>
  <si>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</si>
  <si>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</si>
  <si>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</si>
  <si>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</si>
  <si>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</si>
  <si>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</si>
  <si>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</si>
  <si>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</si>
  <si>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</si>
  <si>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</si>
  <si>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</si>
  <si>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</si>
  <si>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</si>
  <si>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</si>
  <si>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</si>
  <si>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</si>
  <si>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</si>
  <si>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</si>
  <si>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</si>
  <si>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</si>
  <si>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</si>
  <si>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</si>
  <si>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</si>
  <si>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</si>
  <si>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</si>
  <si>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</si>
  <si>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</si>
  <si>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</si>
  <si>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</si>
  <si>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</si>
  <si>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</si>
  <si>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</si>
  <si>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</si>
  <si>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</si>
  <si>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</si>
  <si>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</si>
  <si>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</si>
  <si>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</si>
  <si>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</si>
  <si>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</si>
  <si>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</si>
  <si>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</si>
  <si>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</si>
  <si>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</si>
  <si>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</si>
  <si>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</si>
  <si>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</si>
  <si>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</si>
  <si>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</si>
  <si>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</si>
  <si>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</si>
  <si>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</si>
  <si>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</si>
  <si>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</si>
  <si>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</si>
  <si>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</si>
  <si>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</si>
  <si>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</si>
  <si>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</si>
  <si>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</si>
  <si>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</si>
  <si>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</si>
  <si>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</si>
  <si>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</si>
  <si>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</si>
  <si>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</si>
  <si>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</si>
  <si>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</si>
  <si>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</si>
  <si>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</si>
  <si>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</si>
  <si>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</si>
  <si>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</si>
  <si>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</si>
  <si>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</si>
  <si>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</si>
  <si>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</si>
  <si>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</si>
  <si>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</si>
  <si>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</si>
  <si>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</si>
  <si>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</si>
  <si>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</si>
  <si>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</si>
  <si>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</si>
  <si>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</si>
  <si>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</si>
  <si>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</si>
  <si>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</si>
  <si>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</si>
  <si>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</si>
  <si>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</si>
  <si>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</si>
  <si>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</si>
  <si>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</si>
  <si>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</si>
  <si>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</si>
  <si>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</si>
  <si>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</si>
  <si>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</si>
  <si>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</si>
  <si>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</si>
  <si>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</si>
  <si>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</si>
  <si>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</si>
  <si>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</si>
  <si>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</si>
  <si>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</si>
  <si>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</si>
  <si>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</si>
  <si>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</si>
  <si>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</si>
  <si>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</si>
  <si>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</si>
  <si>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</si>
  <si>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</si>
  <si>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</si>
  <si>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</si>
  <si>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</si>
  <si>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</si>
  <si>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</si>
  <si>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</si>
  <si>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</si>
  <si>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</si>
  <si>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</si>
  <si>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</si>
  <si>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</si>
  <si>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</si>
  <si>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</si>
  <si>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</si>
  <si>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</si>
  <si>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</si>
  <si>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</si>
  <si>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</si>
  <si>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</si>
  <si>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</si>
  <si>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</si>
  <si>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</si>
  <si>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</si>
  <si>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</si>
  <si>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</si>
  <si>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</si>
  <si>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</si>
  <si>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</si>
  <si>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</si>
  <si>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</si>
  <si>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</si>
  <si>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</si>
  <si>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</si>
  <si>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</si>
  <si>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</si>
  <si>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</si>
  <si>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</si>
  <si>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</si>
  <si>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</si>
  <si>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</si>
  <si>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</si>
  <si>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</si>
  <si>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</si>
  <si>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</si>
  <si>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</si>
  <si>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</si>
  <si>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</si>
  <si>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</si>
  <si>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</si>
  <si>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</si>
  <si>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</si>
  <si>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</si>
  <si>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</si>
  <si>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</si>
  <si>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</si>
  <si>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</si>
  <si>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</si>
  <si>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</si>
  <si>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</si>
  <si>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</si>
  <si>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</si>
  <si>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</si>
  <si>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</si>
  <si>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</si>
  <si>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</si>
  <si>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</si>
  <si>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</si>
  <si>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</si>
  <si>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</si>
  <si>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</si>
  <si>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</si>
  <si>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</si>
  <si>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</si>
  <si>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</si>
  <si>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</si>
  <si>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</si>
  <si>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</si>
  <si>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</si>
  <si>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</si>
  <si>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</si>
  <si>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</si>
  <si>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</si>
  <si>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</si>
  <si>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</si>
  <si>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</si>
  <si>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</si>
  <si>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</si>
  <si>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</si>
  <si>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</si>
  <si>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</si>
  <si>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</si>
  <si>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</si>
  <si>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</si>
  <si>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</si>
  <si>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</si>
  <si>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</si>
  <si>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</si>
  <si>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</si>
  <si>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</si>
  <si>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</si>
  <si>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</si>
  <si>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</si>
  <si>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</si>
  <si>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</si>
  <si>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</si>
  <si>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</si>
  <si>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</si>
  <si>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</si>
  <si>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</si>
  <si>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</si>
  <si>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</si>
  <si>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</si>
  <si>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</si>
  <si>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</si>
  <si>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</si>
  <si>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</si>
  <si>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</si>
  <si>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</si>
  <si>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</si>
  <si>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</si>
  <si>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</si>
  <si>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</si>
  <si>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</si>
  <si>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</si>
  <si>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</si>
  <si>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</si>
  <si>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</si>
  <si>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</si>
  <si>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</si>
  <si>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</si>
  <si>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</si>
  <si>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</si>
  <si>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</si>
  <si>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</si>
  <si>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</si>
  <si>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</si>
  <si>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</si>
  <si>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</si>
  <si>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</si>
  <si>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</si>
  <si>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</si>
  <si>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</si>
  <si>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</si>
  <si>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</si>
  <si>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</si>
  <si>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</si>
  <si>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</si>
  <si>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</si>
  <si>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</si>
  <si>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</si>
  <si>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</si>
  <si>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</si>
  <si>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</si>
  <si>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</si>
  <si>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</si>
  <si>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</si>
  <si>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</si>
  <si>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</si>
  <si>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</si>
  <si>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</si>
  <si>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</si>
  <si>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</si>
  <si>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</si>
  <si>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</si>
  <si>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</si>
  <si>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</si>
  <si>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</si>
  <si>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</si>
  <si>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</si>
  <si>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</si>
  <si>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</si>
  <si>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</si>
  <si>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</si>
  <si>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</si>
  <si>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</si>
  <si>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</si>
  <si>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</si>
  <si>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</si>
  <si>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</si>
  <si>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</si>
  <si>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</si>
  <si>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</si>
  <si>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</si>
  <si>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</si>
  <si>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</si>
  <si>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</si>
  <si>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</si>
  <si>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</si>
  <si>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</si>
  <si>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</si>
  <si>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</si>
  <si>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</si>
  <si>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</si>
  <si>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</si>
  <si>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</si>
  <si>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</si>
  <si>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</si>
  <si>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</si>
  <si>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</si>
  <si>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</si>
  <si>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</si>
  <si>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</si>
  <si>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</si>
  <si>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</si>
  <si>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</si>
  <si>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</si>
  <si>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</si>
  <si>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</si>
  <si>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</si>
  <si>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</si>
  <si>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</si>
  <si>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</si>
  <si>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</si>
  <si>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</si>
  <si>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</si>
  <si>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</si>
  <si>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</si>
  <si>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</si>
  <si>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</si>
  <si>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</si>
  <si>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</si>
  <si>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</si>
  <si>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</si>
  <si>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</si>
  <si>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</si>
  <si>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</si>
  <si>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</si>
  <si>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</si>
  <si>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</si>
  <si>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</si>
  <si>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</si>
  <si>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</si>
  <si>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</si>
  <si>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</si>
  <si>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</si>
  <si>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</si>
  <si>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</si>
  <si>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</si>
  <si>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</si>
  <si>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</si>
  <si>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</si>
  <si>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</si>
  <si>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</si>
  <si>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</si>
  <si>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</si>
  <si>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</si>
  <si>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</si>
  <si>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</si>
  <si>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</si>
  <si>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</si>
  <si>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</si>
  <si>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</si>
  <si>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</si>
  <si>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</si>
  <si>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</si>
  <si>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</si>
  <si>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</si>
  <si>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</si>
  <si>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</si>
  <si>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</si>
  <si>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</si>
  <si>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</si>
  <si>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</si>
  <si>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</si>
  <si>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</si>
  <si>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</si>
  <si>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</si>
  <si>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</si>
  <si>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</si>
  <si>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</si>
  <si>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</si>
  <si>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</si>
  <si>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</si>
  <si>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</si>
  <si>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</si>
  <si>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</si>
  <si>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</si>
  <si>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</si>
  <si>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</si>
  <si>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</si>
  <si>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</si>
  <si>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</si>
  <si>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</si>
  <si>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</si>
  <si>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</si>
  <si>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</si>
  <si>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</si>
  <si>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</si>
  <si>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</si>
  <si>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</si>
  <si>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</si>
  <si>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</si>
  <si>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</si>
  <si>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</si>
  <si>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</si>
  <si>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</si>
  <si>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</si>
  <si>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</si>
  <si>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</si>
  <si>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</si>
  <si>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</si>
  <si>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</si>
  <si>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</si>
  <si>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</si>
  <si>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</si>
  <si>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</si>
  <si>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</si>
  <si>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</si>
  <si>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</si>
  <si>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</si>
  <si>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</si>
  <si>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</si>
  <si>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</si>
  <si>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</si>
  <si>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</si>
  <si>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</si>
  <si>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</si>
  <si>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</si>
  <si>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</si>
  <si>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</si>
  <si>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</si>
  <si>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</si>
  <si>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</si>
  <si>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</si>
  <si>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</si>
  <si>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</si>
  <si>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</si>
  <si>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</si>
  <si>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</si>
  <si>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</si>
  <si>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</si>
  <si>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</si>
  <si>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</si>
  <si>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</si>
  <si>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</si>
  <si>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</si>
  <si>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</si>
  <si>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</si>
  <si>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</si>
  <si>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</si>
  <si>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</si>
  <si>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</si>
  <si>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</si>
  <si>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</si>
  <si>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</si>
  <si>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</si>
  <si>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</si>
  <si>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</si>
  <si>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</si>
  <si>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</si>
  <si>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</si>
  <si>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</si>
  <si>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</si>
  <si>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</si>
  <si>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</si>
  <si>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</si>
  <si>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</si>
  <si>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</si>
  <si>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</si>
  <si>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</si>
  <si>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</si>
  <si>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</si>
  <si>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</si>
  <si>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</si>
  <si>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</si>
  <si>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</si>
  <si>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</si>
  <si>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</si>
  <si>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</si>
  <si>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</si>
  <si>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</si>
  <si>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</si>
  <si>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</si>
  <si>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</si>
  <si>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</si>
  <si>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</si>
  <si>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</si>
  <si>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</si>
  <si>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</si>
  <si>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</si>
  <si>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</si>
  <si>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</si>
  <si>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</si>
  <si>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</si>
  <si>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</si>
  <si>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</si>
  <si>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</si>
  <si>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</si>
  <si>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</si>
  <si>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</si>
  <si>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</si>
  <si>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</si>
  <si>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</si>
  <si>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</si>
  <si>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</si>
  <si>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</si>
  <si>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</si>
  <si>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</si>
  <si>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</si>
  <si>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</si>
  <si>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</si>
  <si>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</si>
  <si>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</si>
  <si>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</si>
  <si>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</si>
  <si>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</si>
  <si>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</si>
  <si>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</si>
  <si>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</si>
  <si>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</si>
  <si>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</si>
  <si>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</si>
  <si>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</si>
  <si>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</si>
  <si>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</si>
  <si>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</si>
  <si>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</si>
  <si>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</si>
  <si>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</si>
  <si>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</si>
  <si>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</si>
  <si>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</si>
  <si>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</si>
  <si>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</si>
  <si>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</si>
  <si>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</si>
  <si>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</si>
  <si>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</si>
  <si>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</si>
  <si>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</si>
  <si>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</si>
  <si>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</si>
  <si>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</si>
  <si>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</si>
  <si>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</si>
  <si>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</si>
  <si>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</si>
  <si>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</si>
  <si>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</si>
  <si>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</si>
  <si>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</si>
  <si>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</si>
  <si>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</si>
  <si>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</si>
  <si>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</si>
  <si>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</si>
  <si>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</si>
  <si>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</si>
  <si>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</si>
  <si>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</si>
  <si>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</si>
  <si>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</si>
  <si>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</si>
  <si>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</si>
  <si>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</si>
  <si>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</si>
  <si>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</si>
  <si>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</si>
  <si>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</si>
  <si>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</si>
  <si>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</si>
  <si>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</si>
  <si>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</si>
  <si>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</si>
  <si>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</si>
  <si>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</si>
  <si>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</si>
  <si>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</si>
  <si>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</si>
  <si>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</si>
  <si>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</si>
  <si>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</si>
  <si>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</si>
  <si>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</si>
  <si>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</si>
  <si>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</si>
  <si>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</si>
  <si>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</si>
  <si>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</si>
  <si>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</si>
  <si>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</si>
  <si>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</si>
  <si>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</si>
  <si>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</si>
  <si>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</si>
  <si>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</si>
  <si>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</si>
  <si>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</si>
  <si>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</si>
  <si>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</si>
  <si>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</si>
  <si>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</si>
  <si>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</si>
  <si>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</si>
  <si>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</si>
  <si>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</si>
  <si>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</si>
  <si>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</si>
  <si>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</si>
  <si>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</si>
  <si>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</si>
  <si>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</si>
  <si>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</si>
  <si>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</si>
  <si>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</si>
  <si>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</si>
  <si>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</si>
  <si>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</si>
  <si>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</si>
  <si>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</si>
  <si>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</si>
  <si>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</si>
  <si>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</si>
  <si>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</si>
  <si>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</si>
  <si>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</si>
  <si>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</si>
  <si>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</si>
  <si>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</si>
  <si>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</si>
  <si>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</si>
  <si>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</si>
  <si>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</si>
  <si>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</si>
  <si>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</si>
  <si>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</si>
  <si>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</si>
  <si>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</si>
  <si>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</si>
  <si>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</si>
  <si>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</si>
  <si>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</si>
  <si>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</si>
  <si>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</si>
  <si>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</si>
  <si>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</si>
  <si>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</si>
  <si>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</si>
  <si>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</si>
  <si>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</si>
  <si>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</si>
  <si>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</si>
  <si>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</si>
  <si>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</si>
  <si>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</si>
  <si>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</si>
  <si>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</si>
  <si>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</si>
  <si>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</si>
  <si>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</si>
  <si>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</si>
  <si>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</si>
  <si>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</si>
  <si>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</si>
  <si>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</si>
  <si>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</si>
  <si>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</si>
  <si>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</si>
  <si>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</si>
  <si>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</si>
  <si>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</si>
  <si>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</si>
  <si>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</si>
  <si>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</si>
  <si>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</si>
  <si>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</si>
  <si>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</si>
  <si>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</si>
  <si>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</si>
  <si>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</si>
  <si>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</si>
  <si>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</si>
  <si>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</si>
  <si>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</si>
  <si>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</si>
  <si>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</si>
  <si>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</si>
  <si>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</si>
  <si>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</si>
  <si>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</si>
  <si>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</si>
  <si>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</si>
  <si>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</si>
  <si>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</si>
  <si>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</si>
  <si>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</si>
  <si>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</si>
  <si>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</si>
  <si>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</si>
  <si>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</si>
  <si>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</si>
  <si>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</si>
  <si>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</si>
  <si>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</si>
  <si>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</si>
  <si>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</si>
  <si>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</si>
  <si>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</si>
  <si>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</si>
  <si>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</si>
  <si>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</si>
  <si>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</si>
  <si>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</si>
  <si>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</si>
  <si>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</si>
  <si>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</si>
  <si>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</si>
  <si>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</si>
  <si>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</si>
  <si>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</si>
  <si>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</si>
  <si>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</si>
  <si>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</si>
  <si>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</si>
  <si>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</si>
  <si>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</si>
  <si>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</si>
  <si>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</si>
  <si>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</si>
  <si>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</si>
  <si>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</si>
  <si>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</si>
  <si>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</si>
  <si>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</si>
  <si>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</si>
  <si>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</si>
  <si>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</si>
  <si>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</si>
  <si>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</si>
  <si>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</si>
  <si>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</si>
  <si>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</si>
  <si>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</si>
  <si>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</si>
  <si>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</si>
  <si>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</si>
  <si>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</si>
  <si>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</si>
  <si>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</si>
  <si>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</si>
  <si>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</si>
  <si>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</si>
  <si>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</si>
  <si>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</si>
  <si>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</si>
  <si>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</si>
  <si>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</si>
  <si>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</si>
  <si>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</si>
  <si>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</si>
  <si>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</si>
  <si>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</si>
  <si>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</si>
  <si>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</si>
  <si>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</si>
  <si>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</si>
  <si>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</si>
  <si>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</si>
  <si>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</si>
  <si>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</si>
  <si>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</si>
  <si>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</si>
  <si>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</si>
  <si>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</si>
  <si>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</si>
  <si>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</si>
  <si>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</si>
  <si>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</si>
  <si>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</si>
  <si>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</si>
  <si>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</si>
  <si>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</si>
  <si>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</si>
  <si>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</si>
  <si>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</si>
  <si>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</si>
  <si>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</si>
  <si>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</si>
  <si>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</si>
  <si>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</si>
  <si>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</si>
  <si>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</si>
  <si>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</si>
  <si>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</si>
  <si>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</si>
  <si>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</si>
  <si>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</si>
  <si>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</si>
  <si>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</si>
  <si>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</si>
  <si>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</si>
  <si>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</si>
  <si>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</si>
  <si>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</si>
  <si>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</si>
  <si>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</si>
  <si>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</si>
  <si>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</si>
  <si>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</si>
  <si>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</si>
  <si>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</si>
  <si>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</si>
  <si>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</si>
  <si>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</si>
  <si>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</si>
  <si>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</si>
  <si>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</si>
  <si>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</si>
  <si>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</si>
  <si>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</si>
  <si>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</si>
  <si>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</si>
  <si>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</si>
  <si>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</si>
  <si>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</si>
  <si>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</si>
  <si>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</si>
  <si>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</si>
  <si>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</si>
  <si>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</si>
  <si>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</si>
  <si>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</si>
  <si>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</si>
  <si>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</si>
  <si>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</si>
  <si>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</si>
  <si>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</si>
  <si>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</si>
  <si>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</si>
  <si>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</si>
  <si>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</si>
  <si>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</si>
  <si>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</si>
  <si>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</si>
  <si>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</si>
  <si>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</si>
  <si>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</si>
  <si>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</si>
  <si>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</si>
  <si>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</si>
  <si>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</si>
  <si>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</si>
  <si>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</si>
  <si>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</si>
  <si>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</si>
  <si>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</si>
  <si>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</si>
  <si>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</si>
  <si>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</si>
  <si>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</si>
  <si>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</si>
  <si>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</si>
  <si>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</si>
  <si>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</si>
  <si>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</si>
  <si>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</si>
  <si>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</si>
  <si>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</si>
  <si>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</si>
  <si>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</si>
  <si>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</si>
  <si>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</si>
  <si>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</si>
  <si>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</si>
  <si>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</si>
  <si>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</si>
  <si>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</si>
  <si>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</si>
  <si>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</si>
  <si>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</si>
  <si>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</si>
  <si>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</si>
  <si>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</si>
  <si>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</si>
  <si>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</si>
  <si>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</si>
  <si>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</si>
  <si>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</si>
  <si>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</si>
  <si>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</si>
  <si>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</si>
  <si>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</si>
  <si>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</si>
  <si>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</si>
  <si>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</si>
  <si>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</si>
  <si>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</si>
  <si>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</si>
  <si>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</si>
  <si>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</si>
  <si>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</si>
  <si>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</si>
  <si>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</si>
  <si>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</si>
  <si>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</si>
  <si>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</si>
  <si>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</si>
  <si>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</si>
  <si>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</si>
  <si>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</si>
  <si>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</si>
  <si>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</si>
  <si>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</si>
  <si>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</si>
  <si>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</si>
  <si>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</si>
  <si>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</si>
  <si>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</si>
  <si>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</si>
  <si>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</si>
  <si>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</si>
  <si>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</si>
  <si>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</si>
  <si>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</si>
  <si>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</si>
  <si>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</si>
  <si>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</si>
  <si>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</si>
  <si>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</si>
  <si>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</si>
  <si>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</si>
  <si>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</si>
  <si>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</si>
  <si>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</si>
  <si>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</si>
  <si>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</si>
  <si>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</si>
  <si>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</si>
  <si>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</si>
  <si>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</si>
  <si>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</si>
  <si>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</si>
  <si>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</si>
  <si>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</si>
  <si>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</si>
  <si>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</si>
  <si>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</si>
  <si>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</si>
  <si>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</si>
  <si>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</si>
  <si>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</si>
  <si>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</si>
  <si>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</si>
  <si>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</si>
  <si>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</si>
  <si>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</si>
  <si>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</si>
  <si>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</si>
  <si>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</si>
  <si>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</si>
  <si>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</si>
  <si>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</si>
  <si>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</si>
  <si>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</si>
  <si>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</si>
  <si>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</si>
  <si>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</si>
  <si>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</si>
  <si>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</si>
  <si>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</si>
  <si>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</si>
  <si>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</si>
  <si>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</si>
  <si>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</si>
  <si>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</si>
  <si>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</si>
  <si>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</si>
  <si>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</si>
  <si>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</si>
  <si>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</si>
  <si>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</si>
  <si>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</si>
  <si>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</si>
  <si>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</si>
  <si>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</si>
  <si>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</si>
  <si>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</si>
  <si>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</si>
  <si>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</si>
  <si>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</si>
  <si>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</si>
  <si>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</si>
  <si>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</si>
  <si>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</si>
  <si>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</si>
  <si>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</si>
  <si>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</si>
  <si>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</si>
  <si>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</si>
  <si>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</si>
  <si>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</si>
  <si>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</si>
  <si>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</si>
  <si>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</si>
  <si>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</si>
  <si>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</si>
  <si>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</si>
  <si>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</si>
  <si>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</si>
  <si>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</si>
  <si>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</si>
  <si>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</si>
  <si>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</si>
  <si>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</si>
  <si>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</si>
  <si>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</si>
  <si>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</si>
  <si>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</si>
  <si>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</si>
  <si>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</si>
  <si>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</si>
  <si>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</si>
  <si>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</si>
  <si>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</si>
  <si>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</si>
  <si>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</si>
  <si>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</si>
  <si>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</si>
  <si>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</si>
  <si>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</si>
  <si>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</si>
  <si>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</si>
  <si>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</si>
  <si>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</si>
  <si>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</si>
  <si>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</si>
  <si>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</si>
  <si>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</si>
  <si>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</si>
  <si>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</si>
  <si>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</si>
  <si>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</si>
  <si>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</si>
  <si>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</si>
  <si>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</si>
  <si>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</si>
  <si>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</si>
  <si>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</si>
  <si>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</si>
  <si>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</si>
  <si>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</si>
  <si>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</si>
  <si>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</si>
  <si>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</si>
  <si>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</si>
  <si>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</si>
  <si>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</si>
  <si>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</si>
  <si>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</si>
  <si>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</si>
  <si>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</si>
  <si>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</si>
  <si>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</si>
  <si>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</si>
  <si>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</si>
  <si>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</si>
  <si>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</si>
  <si>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</si>
  <si>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</si>
  <si>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</si>
  <si>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</si>
  <si>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</si>
  <si>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</si>
  <si>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</si>
  <si>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</si>
  <si>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</si>
  <si>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</si>
  <si>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</si>
  <si>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</si>
  <si>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</si>
  <si>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</si>
  <si>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</si>
  <si>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</si>
  <si>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</si>
  <si>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</si>
  <si>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</si>
  <si>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</si>
  <si>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</si>
  <si>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</si>
  <si>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</si>
  <si>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</si>
  <si>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</si>
  <si>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</si>
  <si>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</si>
  <si>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</si>
  <si>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</si>
  <si>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</si>
  <si>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</si>
  <si>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</si>
  <si>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</si>
  <si>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</si>
  <si>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</si>
  <si>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</si>
  <si>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</si>
  <si>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</si>
  <si>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</si>
  <si>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</si>
  <si>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</si>
  <si>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</si>
  <si>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</si>
  <si>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</si>
  <si>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</si>
  <si>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</si>
  <si>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</si>
  <si>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</si>
  <si>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</si>
  <si>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</si>
  <si>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</si>
  <si>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</si>
  <si>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</si>
  <si>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</si>
  <si>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</si>
  <si>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</si>
  <si>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</si>
  <si>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</si>
  <si>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</si>
  <si>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</si>
  <si>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</si>
  <si>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</si>
  <si>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</si>
  <si>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</si>
  <si>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</si>
  <si>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</si>
  <si>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</si>
  <si>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</si>
  <si>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</si>
  <si>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</si>
  <si>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</si>
  <si>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</si>
  <si>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</si>
  <si>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</si>
  <si>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</si>
  <si>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</si>
  <si>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</si>
  <si>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</si>
  <si>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</si>
  <si>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</si>
  <si>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</si>
  <si>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</si>
  <si>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</si>
  <si>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</si>
  <si>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</si>
  <si>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</si>
  <si>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</si>
  <si>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</si>
  <si>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</si>
  <si>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</si>
  <si>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</si>
  <si>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</si>
  <si>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</si>
  <si>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</si>
  <si>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</si>
  <si>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</si>
  <si>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</si>
  <si>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</si>
  <si>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</si>
  <si>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</si>
  <si>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</si>
  <si>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</si>
  <si>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</si>
  <si>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</si>
  <si>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</si>
  <si>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</si>
  <si>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</si>
  <si>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</si>
  <si>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</si>
  <si>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</si>
  <si>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</si>
  <si>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</si>
  <si>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</si>
  <si>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</si>
  <si>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</si>
  <si>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</si>
  <si>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</si>
  <si>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</si>
  <si>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</si>
  <si>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</si>
  <si>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</si>
  <si>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</si>
  <si>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</si>
  <si>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</si>
  <si>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</si>
  <si>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</si>
  <si>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</si>
  <si>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</si>
  <si>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</si>
  <si>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</si>
  <si>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</si>
  <si>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</si>
  <si>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</si>
  <si>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</si>
  <si>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</si>
  <si>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</si>
  <si>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</si>
  <si>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</si>
  <si>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</si>
  <si>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</si>
  <si>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</si>
  <si>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</si>
  <si>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</si>
  <si>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</si>
  <si>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</si>
  <si>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</si>
  <si>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</si>
  <si>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</si>
  <si>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</si>
  <si>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</si>
  <si>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</si>
  <si>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</si>
  <si>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</si>
  <si>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</si>
  <si>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</si>
  <si>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</si>
  <si>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</si>
  <si>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</si>
  <si>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</si>
  <si>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</si>
  <si>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</si>
  <si>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</si>
  <si>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</si>
  <si>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</si>
  <si>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</si>
  <si>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</si>
  <si>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</si>
  <si>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</si>
  <si>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</si>
  <si>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</si>
  <si>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</si>
  <si>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</si>
  <si>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</si>
  <si>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</si>
  <si>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</si>
  <si>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</si>
  <si>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</si>
  <si>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</si>
  <si>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</si>
  <si>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</si>
  <si>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</si>
  <si>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</si>
  <si>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</si>
  <si>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</si>
  <si>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</si>
  <si>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</si>
  <si>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</si>
  <si>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</si>
  <si>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</si>
  <si>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</si>
  <si>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</si>
  <si>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</si>
  <si>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</si>
  <si>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</si>
  <si>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</si>
  <si>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</si>
  <si>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</si>
  <si>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</si>
  <si>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</si>
  <si>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</si>
  <si>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</si>
  <si>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</si>
  <si>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</si>
  <si>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</si>
  <si>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</si>
  <si>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</si>
  <si>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</si>
  <si>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</si>
  <si>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</si>
  <si>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</si>
  <si>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</si>
  <si>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</si>
  <si>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</si>
  <si>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</si>
  <si>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</si>
  <si>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</si>
  <si>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</si>
  <si>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</si>
  <si>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</si>
  <si>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</si>
  <si>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</si>
  <si>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</si>
  <si>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</si>
  <si>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</si>
  <si>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</si>
  <si>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</si>
  <si>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</si>
  <si>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</si>
  <si>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</si>
  <si>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</si>
  <si>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</si>
  <si>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</si>
  <si>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</si>
  <si>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</si>
  <si>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</si>
  <si>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</si>
  <si>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</si>
  <si>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</si>
  <si>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</si>
  <si>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</si>
  <si>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</si>
  <si>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</si>
  <si>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</si>
  <si>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</si>
  <si>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</si>
  <si>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</si>
  <si>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</si>
  <si>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</si>
  <si>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</si>
  <si>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</si>
  <si>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</si>
  <si>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</si>
  <si>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</si>
  <si>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</si>
  <si>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</si>
  <si>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</si>
  <si>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</si>
  <si>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</si>
  <si>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</si>
  <si>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</si>
  <si>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</si>
  <si>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</si>
  <si>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</si>
  <si>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</si>
  <si>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</si>
  <si>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</si>
  <si>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</si>
  <si>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</si>
  <si>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</si>
  <si>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</si>
  <si>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</si>
  <si>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</si>
  <si>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</si>
  <si>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</si>
  <si>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</si>
  <si>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</si>
  <si>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</si>
  <si>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</si>
  <si>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</si>
  <si>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</si>
  <si>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</si>
  <si>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</si>
  <si>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</si>
  <si>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</si>
  <si>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</si>
  <si>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</si>
  <si>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</si>
  <si>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</si>
  <si>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</si>
  <si>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</si>
  <si>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</si>
  <si>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</si>
  <si>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</si>
  <si>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</si>
  <si>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</si>
  <si>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</si>
  <si>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</si>
  <si>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</si>
  <si>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</si>
  <si>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</si>
  <si>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</si>
  <si>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</si>
  <si>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</si>
  <si>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</si>
  <si>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</si>
  <si>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</si>
  <si>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</si>
  <si>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</si>
  <si>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</si>
  <si>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</si>
  <si>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</si>
  <si>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</si>
  <si>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</si>
  <si>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</si>
  <si>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</si>
  <si>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</si>
  <si>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</si>
  <si>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</si>
  <si>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</si>
  <si>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</si>
  <si>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</si>
  <si>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</si>
  <si>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</si>
  <si>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</si>
  <si>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</si>
  <si>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</si>
  <si>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</si>
  <si>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</si>
  <si>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</si>
  <si>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</si>
  <si>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</si>
  <si>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</si>
  <si>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</si>
  <si>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</si>
  <si>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</si>
  <si>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</si>
  <si>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</si>
  <si>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</si>
  <si>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</si>
  <si>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</si>
  <si>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</si>
  <si>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</si>
  <si>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</si>
  <si>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</si>
  <si>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</si>
  <si>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</si>
  <si>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</si>
  <si>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</si>
  <si>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</si>
  <si>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</si>
  <si>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</si>
  <si>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</si>
  <si>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</si>
  <si>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</si>
  <si>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</si>
  <si>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</si>
  <si>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</si>
  <si>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</si>
  <si>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</si>
  <si>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</si>
  <si>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</si>
  <si>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</si>
  <si>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</si>
  <si>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</si>
  <si>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</si>
  <si>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</si>
  <si>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</si>
  <si>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</si>
  <si>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</si>
  <si>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</si>
  <si>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</si>
  <si>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</si>
  <si>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</si>
  <si>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</si>
  <si>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</si>
  <si>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</si>
  <si>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</si>
  <si>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</si>
  <si>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</si>
  <si>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</si>
  <si>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</si>
  <si>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</si>
  <si>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</si>
  <si>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</si>
  <si>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</si>
  <si>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</si>
  <si>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</si>
  <si>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</si>
  <si>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</si>
  <si>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</si>
  <si>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</si>
  <si>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</si>
  <si>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</si>
  <si>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</si>
  <si>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</si>
  <si>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</si>
  <si>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</si>
  <si>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</si>
  <si>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</si>
  <si>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</si>
  <si>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</si>
  <si>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</si>
  <si>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</si>
  <si>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</si>
  <si>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</si>
  <si>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</si>
  <si>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</si>
  <si>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</si>
  <si>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</si>
  <si>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</si>
  <si>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</si>
  <si>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</si>
  <si>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</si>
  <si>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</si>
  <si>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</si>
  <si>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</si>
  <si>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</si>
  <si>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</si>
  <si>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</si>
  <si>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</si>
  <si>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</si>
  <si>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</si>
  <si>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</si>
  <si>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</si>
  <si>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</si>
  <si>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</si>
  <si>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</si>
  <si>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</si>
  <si>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</si>
  <si>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</si>
  <si>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</si>
  <si>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</si>
  <si>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</si>
  <si>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</si>
  <si>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</si>
  <si>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</si>
  <si>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</si>
  <si>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</si>
  <si>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</si>
  <si>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</si>
  <si>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</si>
  <si>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</si>
  <si>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</si>
  <si>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</si>
  <si>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</si>
  <si>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</si>
  <si>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</si>
  <si>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</si>
  <si>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</si>
  <si>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</si>
  <si>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</si>
  <si>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</si>
  <si>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</si>
  <si>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</si>
  <si>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</si>
  <si>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</si>
  <si>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</si>
  <si>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</si>
  <si>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</si>
  <si>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</si>
  <si>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</si>
  <si>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</si>
  <si>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</si>
  <si>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</si>
  <si>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</si>
  <si>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</si>
  <si>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</si>
  <si>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</si>
  <si>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</si>
  <si>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</si>
  <si>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</si>
  <si>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</si>
  <si>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</si>
  <si>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</si>
  <si>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</si>
  <si>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</si>
  <si>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</si>
  <si>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</si>
  <si>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</si>
  <si>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</si>
  <si>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</si>
  <si>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</si>
  <si>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</si>
  <si>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</si>
  <si>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</si>
  <si>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</si>
  <si>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</si>
  <si>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</si>
  <si>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</si>
  <si>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</si>
  <si>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</si>
  <si>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</si>
  <si>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</si>
  <si>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</si>
  <si>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</si>
  <si>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</si>
  <si>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</si>
  <si>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</si>
  <si>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</si>
  <si>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</si>
  <si>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</si>
  <si>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</si>
  <si>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</si>
  <si>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</si>
  <si>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</si>
  <si>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</si>
  <si>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</si>
  <si>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</si>
  <si>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</si>
  <si>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</si>
  <si>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</si>
  <si>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</si>
  <si>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</si>
  <si>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</si>
  <si>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</si>
  <si>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</si>
  <si>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</si>
  <si>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</si>
  <si>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</si>
  <si>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</si>
  <si>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</si>
  <si>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</si>
  <si>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</si>
  <si>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</si>
  <si>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</si>
  <si>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</si>
  <si>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</si>
  <si>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</si>
  <si>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</si>
  <si>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</si>
  <si>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</si>
  <si>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</si>
  <si>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</si>
  <si>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</si>
  <si>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</si>
  <si>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</si>
  <si>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</si>
  <si>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</si>
  <si>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</si>
  <si>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</si>
  <si>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</si>
  <si>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</si>
  <si>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</si>
  <si>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</si>
  <si>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</si>
  <si>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</si>
  <si>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</si>
  <si>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</si>
  <si>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</si>
  <si>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</si>
  <si>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</si>
  <si>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</si>
  <si>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</si>
  <si>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</si>
  <si>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</si>
  <si>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</si>
  <si>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</si>
  <si>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</si>
  <si>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</si>
  <si>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</si>
  <si>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</si>
  <si>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</si>
  <si>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</si>
  <si>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</si>
  <si>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</si>
  <si>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</si>
  <si>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</si>
  <si>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</si>
  <si>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</si>
  <si>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</si>
  <si>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</si>
  <si>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</si>
  <si>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</si>
  <si>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</si>
  <si>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</si>
  <si>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</si>
  <si>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</si>
  <si>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</si>
  <si>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</si>
  <si>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</si>
  <si>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</si>
  <si>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</si>
  <si>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</si>
  <si>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</si>
  <si>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</si>
  <si>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</si>
  <si>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</si>
  <si>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</si>
  <si>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</si>
  <si>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</si>
  <si>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</si>
  <si>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</si>
  <si>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</si>
  <si>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</si>
  <si>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</si>
  <si>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</si>
  <si>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</si>
  <si>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</si>
  <si>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</si>
  <si>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</si>
  <si>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</si>
  <si>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</si>
  <si>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</si>
  <si>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</si>
  <si>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</si>
  <si>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</si>
  <si>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</si>
  <si>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</si>
  <si>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</si>
  <si>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</si>
  <si>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</si>
  <si>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</si>
  <si>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</si>
  <si>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</si>
  <si>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</si>
  <si>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</si>
  <si>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</si>
  <si>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</si>
  <si>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</si>
  <si>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</si>
  <si>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</si>
  <si>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</si>
  <si>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</si>
  <si>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</si>
  <si>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</si>
  <si>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</si>
  <si>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</si>
  <si>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</si>
  <si>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</si>
  <si>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</si>
  <si>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</si>
  <si>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</si>
  <si>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</si>
  <si>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</si>
  <si>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</si>
  <si>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</si>
  <si>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</si>
  <si>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</si>
  <si>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</si>
  <si>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</si>
  <si>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</si>
  <si>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</si>
  <si>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</si>
  <si>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</si>
  <si>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</si>
  <si>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</si>
  <si>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</si>
  <si>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</si>
  <si>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</si>
  <si>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</si>
  <si>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</si>
  <si>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</si>
  <si>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</si>
  <si>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</si>
  <si>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</si>
  <si>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</si>
  <si>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</si>
  <si>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</si>
  <si>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</si>
  <si>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</si>
  <si>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</si>
  <si>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</si>
  <si>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</si>
  <si>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</si>
  <si>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</si>
  <si>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</si>
  <si>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</si>
  <si>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</si>
  <si>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</si>
  <si>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</si>
  <si>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</si>
  <si>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</si>
  <si>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</si>
  <si>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</si>
  <si>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</si>
  <si>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</si>
  <si>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</si>
  <si>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</si>
  <si>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</si>
  <si>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</si>
  <si>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</si>
  <si>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</si>
  <si>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</si>
  <si>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</si>
  <si>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</si>
  <si>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</si>
  <si>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</si>
  <si>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</si>
  <si>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</si>
  <si>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</si>
  <si>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</si>
  <si>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</si>
  <si>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</si>
  <si>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</si>
  <si>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</si>
  <si>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</si>
  <si>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</si>
  <si>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</si>
  <si>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</si>
  <si>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</si>
  <si>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</si>
  <si>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</si>
  <si>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</si>
  <si>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</si>
  <si>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</si>
  <si>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</si>
  <si>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</si>
  <si>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</si>
  <si>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</si>
  <si>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</si>
  <si>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</si>
  <si>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</si>
  <si>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</si>
  <si>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</si>
  <si>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</si>
  <si>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</si>
  <si>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</si>
  <si>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</si>
  <si>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</si>
  <si>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</si>
  <si>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</si>
  <si>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</si>
  <si>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</si>
  <si>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</si>
  <si>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</si>
  <si>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</si>
  <si>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</si>
  <si>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</si>
  <si>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</si>
  <si>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</si>
  <si>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</si>
  <si>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</si>
  <si>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</si>
  <si>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</si>
  <si>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</si>
  <si>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</si>
  <si>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</si>
  <si>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</si>
  <si>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</si>
  <si>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</si>
  <si>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</si>
  <si>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</si>
  <si>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</si>
  <si>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</si>
  <si>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</si>
  <si>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</si>
  <si>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</si>
  <si>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</si>
  <si>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</si>
  <si>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</si>
  <si>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</si>
  <si>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</si>
  <si>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</si>
  <si>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</si>
  <si>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</si>
  <si>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</si>
  <si>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</si>
  <si>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</si>
  <si>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</si>
  <si>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</si>
  <si>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</si>
  <si>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</si>
  <si>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</si>
  <si>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</si>
  <si>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</si>
  <si>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</si>
  <si>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</si>
  <si>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</si>
  <si>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</si>
  <si>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</si>
  <si>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</si>
  <si>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</si>
  <si>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</si>
  <si>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</si>
  <si>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</si>
  <si>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</si>
  <si>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</si>
  <si>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</si>
  <si>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</si>
  <si>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</si>
  <si>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</si>
  <si>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</si>
  <si>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</si>
  <si>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</si>
  <si>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</si>
  <si>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</si>
  <si>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</si>
  <si>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</si>
  <si>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</si>
  <si>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</si>
  <si>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</si>
  <si>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</si>
  <si>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</si>
  <si>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</si>
  <si>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</si>
  <si>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</si>
  <si>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</si>
  <si>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</si>
  <si>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</si>
  <si>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</si>
  <si>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</si>
  <si>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</si>
  <si>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</si>
  <si>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</si>
  <si>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</si>
  <si>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</si>
  <si>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</si>
  <si>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</si>
  <si>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</si>
  <si>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</si>
  <si>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</si>
  <si>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</si>
  <si>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</si>
  <si>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</si>
  <si>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</si>
  <si>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</si>
  <si>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</si>
  <si>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</si>
  <si>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</si>
  <si>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</si>
  <si>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</si>
  <si>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</si>
  <si>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</si>
  <si>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</si>
  <si>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</si>
  <si>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</si>
  <si>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</si>
  <si>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</si>
  <si>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</si>
  <si>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</si>
  <si>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</si>
  <si>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</si>
  <si>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</si>
  <si>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</si>
  <si>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</si>
  <si>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</si>
  <si>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</si>
  <si>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</si>
  <si>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</si>
  <si>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</si>
  <si>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</si>
  <si>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</si>
  <si>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</si>
  <si>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</si>
  <si>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</si>
  <si>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</si>
  <si>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</si>
  <si>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</si>
  <si>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</si>
  <si>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</si>
  <si>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</si>
  <si>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</si>
  <si>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</si>
  <si>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</si>
  <si>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</si>
  <si>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</si>
  <si>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</si>
  <si>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</si>
  <si>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</si>
  <si>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</si>
  <si>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</si>
  <si>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</si>
  <si>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</si>
  <si>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</si>
  <si>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</si>
  <si>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</si>
  <si>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</si>
  <si>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</si>
  <si>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</si>
  <si>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</si>
  <si>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</si>
  <si>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</si>
  <si>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</si>
  <si>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</si>
  <si>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</si>
  <si>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</si>
  <si>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</si>
  <si>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</si>
  <si>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</si>
  <si>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</si>
  <si>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</si>
  <si>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</si>
  <si>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</si>
  <si>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</si>
  <si>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</si>
  <si>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</si>
  <si>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</si>
  <si>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</si>
  <si>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</si>
  <si>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</si>
  <si>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</si>
  <si>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</si>
  <si>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</si>
  <si>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</si>
  <si>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</si>
  <si>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</si>
  <si>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</si>
  <si>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</si>
  <si>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</si>
  <si>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</si>
  <si>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</si>
  <si>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</si>
  <si>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</si>
  <si>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</si>
  <si>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</si>
  <si>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</si>
  <si>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</si>
  <si>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</si>
  <si>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</si>
  <si>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</si>
  <si>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</si>
  <si>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</si>
  <si>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</si>
  <si>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</si>
  <si>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</si>
  <si>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</si>
  <si>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</si>
  <si>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</si>
  <si>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</si>
  <si>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</si>
  <si>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</si>
  <si>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</si>
  <si>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</si>
  <si>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</si>
  <si>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</si>
  <si>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</si>
  <si>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</si>
  <si>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</si>
  <si>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</si>
  <si>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</si>
  <si>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</si>
  <si>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</si>
  <si>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</si>
  <si>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</si>
  <si>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</si>
  <si>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</si>
  <si>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</si>
  <si>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</si>
  <si>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</si>
  <si>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</si>
  <si>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</si>
  <si>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</si>
  <si>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</si>
  <si>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</si>
  <si>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</si>
  <si>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</si>
  <si>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</si>
  <si>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</si>
  <si>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</si>
  <si>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</si>
  <si>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</si>
  <si>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</si>
  <si>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</si>
  <si>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</si>
  <si>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</si>
  <si>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</si>
  <si>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</si>
  <si>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</si>
  <si>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</si>
  <si>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</si>
  <si>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</si>
  <si>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</si>
  <si>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</si>
  <si>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</si>
  <si>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</si>
  <si>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</si>
  <si>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</si>
  <si>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</si>
  <si>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</si>
  <si>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</si>
  <si>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</si>
  <si>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</si>
  <si>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</si>
  <si>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</si>
  <si>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</si>
  <si>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</si>
  <si>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</si>
  <si>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</si>
  <si>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</si>
  <si>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</si>
  <si>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</si>
  <si>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</si>
  <si>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</si>
  <si>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</si>
  <si>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</si>
  <si>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</si>
  <si>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</si>
  <si>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</si>
  <si>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</si>
  <si>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</si>
  <si>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</si>
  <si>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</si>
  <si>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</si>
  <si>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</si>
  <si>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</si>
  <si>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</si>
  <si>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</si>
  <si>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</si>
  <si>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</si>
  <si>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</si>
  <si>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</si>
  <si>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</si>
  <si>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</si>
  <si>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</si>
  <si>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</si>
  <si>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</si>
  <si>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</si>
  <si>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</si>
  <si>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</si>
  <si>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</si>
  <si>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</si>
  <si>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</si>
  <si>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</si>
  <si>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</si>
  <si>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</si>
  <si>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</si>
  <si>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</si>
  <si>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</si>
  <si>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</si>
  <si>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</si>
  <si>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</si>
  <si>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</si>
  <si>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</si>
  <si>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</si>
  <si>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</si>
  <si>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</si>
  <si>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</si>
  <si>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</si>
  <si>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</si>
  <si>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</si>
  <si>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</si>
  <si>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</si>
  <si>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</si>
  <si>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</si>
  <si>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</si>
  <si>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</si>
  <si>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</si>
  <si>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</si>
  <si>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</si>
  <si>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</si>
  <si>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</si>
  <si>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</si>
  <si>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</si>
  <si>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</si>
  <si>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</si>
  <si>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</si>
  <si>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</si>
  <si>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</si>
  <si>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</si>
  <si>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</si>
  <si>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</si>
  <si>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</si>
  <si>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</si>
  <si>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</si>
  <si>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</si>
  <si>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</si>
  <si>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</si>
  <si>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</si>
  <si>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</si>
  <si>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</si>
  <si>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</si>
  <si>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</si>
  <si>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</si>
  <si>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</si>
  <si>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</si>
  <si>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</si>
  <si>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</si>
  <si>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</si>
  <si>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</si>
  <si>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</si>
  <si>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</si>
  <si>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</si>
  <si>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</si>
  <si>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</si>
  <si>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</si>
  <si>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</si>
  <si>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</si>
  <si>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</si>
  <si>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</si>
  <si>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</si>
  <si>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</si>
  <si>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</si>
  <si>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</si>
  <si>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</si>
  <si>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</si>
  <si>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</si>
  <si>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</si>
  <si>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</si>
  <si>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</si>
  <si>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</si>
  <si>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</si>
  <si>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</si>
  <si>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</si>
  <si>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</si>
  <si>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</si>
  <si>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</si>
  <si>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</si>
  <si>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</si>
  <si>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</si>
  <si>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</si>
  <si>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</si>
  <si>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</si>
  <si>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</si>
  <si>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</si>
  <si>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</si>
  <si>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</si>
  <si>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</si>
  <si>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</si>
  <si>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</si>
  <si>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</si>
  <si>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</si>
  <si>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</si>
  <si>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</si>
  <si>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</si>
  <si>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</si>
  <si>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</si>
  <si>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</si>
  <si>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</si>
  <si>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</si>
  <si>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</si>
  <si>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</si>
  <si>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</si>
  <si>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</si>
  <si>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</si>
  <si>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</si>
  <si>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</si>
  <si>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</si>
  <si>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</si>
  <si>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</si>
  <si>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</si>
  <si>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</si>
  <si>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</si>
  <si>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</si>
  <si>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</si>
  <si>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</si>
  <si>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</si>
  <si>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</si>
  <si>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</si>
  <si>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</si>
  <si>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</si>
  <si>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</si>
  <si>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</si>
  <si>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</si>
  <si>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</si>
  <si>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</si>
  <si>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</si>
  <si>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</si>
  <si>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</si>
  <si>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</si>
  <si>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</si>
  <si>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</si>
  <si>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</si>
  <si>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</si>
  <si>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</si>
  <si>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</si>
  <si>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</si>
  <si>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</si>
  <si>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</si>
  <si>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</si>
  <si>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</si>
  <si>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</si>
  <si>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</si>
  <si>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</si>
  <si>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</si>
  <si>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</si>
  <si>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</si>
  <si>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</si>
  <si>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</si>
  <si>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</si>
  <si>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</si>
  <si>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</si>
  <si>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</si>
  <si>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</si>
  <si>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</si>
  <si>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</si>
  <si>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</si>
  <si>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</si>
  <si>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</si>
  <si>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</si>
  <si>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</si>
  <si>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</si>
  <si>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</si>
  <si>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</si>
  <si>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</si>
  <si>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</si>
  <si>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</si>
  <si>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</si>
  <si>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</si>
  <si>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</si>
  <si>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</si>
  <si>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</si>
  <si>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</si>
  <si>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</si>
  <si>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</si>
  <si>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</si>
  <si>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</si>
  <si>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</si>
  <si>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</si>
  <si>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</si>
  <si>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</si>
  <si>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</si>
  <si>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</si>
  <si>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</si>
  <si>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</si>
  <si>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</si>
  <si>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</si>
  <si>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</si>
  <si>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</si>
  <si>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</si>
  <si>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</si>
  <si>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</si>
  <si>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</si>
  <si>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</si>
  <si>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</si>
  <si>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</si>
  <si>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</si>
  <si>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</si>
  <si>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</si>
  <si>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</si>
  <si>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</si>
  <si>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</si>
  <si>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</si>
  <si>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</si>
  <si>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</si>
  <si>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</si>
  <si>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</si>
  <si>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</si>
  <si>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</si>
  <si>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</si>
  <si>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</si>
  <si>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</si>
  <si>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</si>
  <si>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</si>
  <si>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</si>
  <si>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</si>
  <si>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</si>
  <si>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</si>
  <si>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</si>
  <si>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</si>
  <si>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</si>
  <si>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</si>
  <si>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</si>
  <si>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</si>
  <si>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</si>
  <si>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</si>
  <si>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</si>
  <si>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</si>
  <si>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</si>
  <si>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</si>
  <si>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</si>
  <si>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</si>
  <si>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</si>
  <si>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</si>
  <si>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</si>
  <si>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</si>
  <si>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</si>
  <si>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</si>
  <si>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</si>
  <si>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</si>
  <si>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</si>
  <si>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</si>
  <si>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</si>
  <si>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</si>
  <si>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</si>
  <si>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</si>
  <si>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</si>
  <si>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</si>
  <si>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</si>
  <si>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</si>
  <si>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</si>
  <si>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</si>
  <si>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</si>
  <si>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</si>
  <si>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</si>
  <si>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</si>
  <si>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</si>
  <si>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</si>
  <si>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</si>
  <si>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</si>
  <si>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</si>
  <si>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</si>
  <si>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</si>
  <si>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</si>
  <si>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</si>
  <si>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</si>
  <si>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</si>
  <si>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</si>
  <si>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</si>
  <si>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</si>
  <si>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</si>
  <si>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</si>
  <si>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</si>
  <si>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</si>
  <si>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</si>
  <si>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</si>
  <si>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</si>
  <si>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</si>
  <si>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</si>
  <si>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</si>
  <si>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</si>
  <si>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</si>
  <si>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</si>
  <si>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</si>
  <si>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</si>
  <si>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</si>
  <si>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</si>
  <si>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</si>
  <si>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</si>
  <si>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</si>
  <si>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</si>
  <si>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</si>
  <si>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</si>
  <si>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</si>
  <si>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</si>
  <si>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</si>
  <si>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</si>
  <si>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</si>
  <si>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</si>
  <si>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</si>
  <si>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</si>
  <si>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</si>
  <si>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</si>
  <si>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</si>
  <si>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</si>
  <si>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</si>
  <si>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</si>
  <si>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</si>
  <si>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</si>
  <si>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</si>
  <si>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</si>
  <si>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</si>
  <si>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</si>
  <si>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</si>
  <si>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</si>
  <si>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</si>
  <si>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</si>
  <si>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</si>
  <si>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</si>
  <si>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</si>
  <si>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</si>
  <si>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</si>
  <si>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</si>
  <si>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</si>
  <si>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</si>
  <si>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</si>
  <si>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</si>
  <si>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</si>
  <si>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</si>
  <si>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</si>
  <si>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</si>
  <si>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</si>
  <si>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</si>
  <si>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</si>
  <si>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</si>
  <si>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</si>
  <si>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</si>
  <si>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</si>
  <si>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</si>
  <si>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</si>
  <si>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</si>
  <si>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</si>
  <si>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</si>
  <si>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</si>
  <si>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</si>
  <si>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</si>
  <si>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</si>
  <si>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</si>
  <si>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</si>
  <si>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</si>
  <si>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</si>
  <si>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</si>
  <si>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</si>
  <si>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</si>
  <si>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</si>
  <si>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</si>
  <si>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</si>
  <si>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</si>
  <si>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</si>
  <si>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</si>
  <si>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</si>
  <si>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</si>
  <si>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</si>
  <si>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</si>
  <si>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</si>
  <si>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</si>
  <si>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</si>
  <si>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</si>
  <si>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</si>
  <si>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</si>
  <si>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</si>
  <si>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</si>
  <si>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</si>
  <si>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</si>
  <si>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</si>
  <si>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</si>
  <si>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</si>
  <si>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</si>
  <si>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</si>
  <si>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</si>
  <si>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</si>
  <si>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</si>
  <si>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</si>
  <si>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</si>
  <si>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</si>
  <si>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</si>
  <si>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</si>
  <si>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</si>
  <si>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</si>
  <si>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</si>
  <si>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</si>
  <si>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</si>
  <si>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</si>
  <si>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</si>
  <si>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</si>
  <si>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</si>
  <si>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</si>
  <si>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</si>
  <si>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</si>
  <si>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</si>
  <si>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</si>
  <si>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</si>
  <si>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</si>
  <si>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</si>
  <si>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</si>
  <si>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</si>
  <si>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</si>
  <si>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</si>
  <si>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</si>
  <si>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</si>
  <si>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</si>
  <si>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</si>
  <si>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</si>
  <si>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</si>
  <si>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</si>
  <si>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</si>
  <si>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</si>
  <si>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</si>
  <si>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</si>
  <si>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</si>
  <si>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</si>
  <si>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</si>
  <si>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</si>
  <si>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</si>
  <si>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</si>
  <si>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</si>
  <si>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</si>
  <si>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</si>
  <si>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</si>
  <si>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</si>
  <si>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</si>
  <si>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</si>
  <si>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</si>
  <si>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</si>
  <si>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</si>
  <si>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</si>
  <si>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</si>
  <si>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</si>
  <si>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</si>
  <si>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</si>
  <si>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</si>
  <si>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</si>
  <si>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</si>
  <si>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</si>
  <si>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</si>
  <si>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</si>
  <si>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</si>
  <si>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</si>
  <si>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</si>
  <si>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</si>
  <si>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</si>
  <si>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</si>
  <si>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</si>
  <si>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</si>
  <si>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</si>
  <si>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</si>
  <si>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</si>
  <si>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</si>
  <si>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</si>
  <si>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</si>
  <si>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</si>
  <si>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</si>
  <si>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</si>
  <si>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</si>
  <si>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</si>
  <si>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</si>
  <si>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</si>
  <si>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</si>
  <si>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</si>
  <si>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</si>
  <si>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</si>
  <si>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</si>
  <si>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</si>
  <si>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</si>
  <si>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</si>
  <si>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</si>
  <si>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</si>
  <si>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</si>
  <si>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</si>
  <si>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</si>
  <si>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</si>
  <si>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</si>
  <si>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</si>
  <si>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</si>
  <si>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</si>
  <si>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</si>
  <si>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</si>
  <si>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</si>
  <si>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</si>
  <si>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</si>
  <si>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</si>
  <si>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</si>
  <si>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</si>
  <si>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</si>
  <si>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</si>
  <si>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</si>
  <si>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</si>
  <si>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</si>
  <si>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</si>
  <si>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</si>
  <si>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</si>
  <si>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</si>
  <si>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</si>
  <si>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</si>
  <si>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</si>
  <si>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</si>
  <si>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</si>
  <si>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</si>
  <si>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</si>
  <si>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</si>
  <si>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</si>
  <si>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</si>
  <si>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</si>
  <si>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</si>
  <si>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</si>
  <si>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</si>
  <si>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</si>
  <si>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</si>
  <si>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</si>
  <si>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</si>
  <si>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</si>
  <si>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</si>
  <si>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</si>
  <si>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</si>
  <si>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</si>
  <si>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</si>
  <si>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</si>
  <si>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</si>
  <si>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</si>
  <si>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</si>
  <si>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</si>
  <si>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</si>
  <si>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</si>
  <si>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</si>
  <si>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</si>
  <si>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</si>
  <si>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</si>
  <si>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</si>
  <si>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</si>
  <si>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</si>
  <si>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</si>
  <si>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</si>
  <si>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</si>
  <si>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</si>
  <si>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</si>
  <si>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</si>
  <si>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</si>
  <si>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</si>
  <si>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</si>
  <si>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</si>
  <si>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</si>
  <si>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</si>
  <si>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</si>
  <si>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</si>
  <si>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</si>
  <si>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</si>
  <si>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</si>
  <si>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</si>
  <si>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</si>
  <si>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</si>
  <si>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</si>
  <si>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</si>
  <si>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</si>
  <si>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</si>
  <si>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</si>
  <si>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</si>
  <si>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</si>
  <si>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</si>
  <si>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</si>
  <si>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</si>
  <si>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</si>
  <si>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</si>
  <si>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</si>
  <si>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</si>
  <si>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</si>
  <si>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</si>
  <si>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</si>
  <si>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</si>
  <si>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</si>
  <si>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</si>
  <si>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</si>
  <si>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</si>
  <si>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</si>
  <si>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</si>
  <si>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</si>
  <si>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</si>
  <si>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</si>
  <si>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</si>
  <si>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</si>
  <si>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</si>
  <si>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</si>
  <si>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</si>
  <si>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</si>
  <si>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</si>
  <si>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</si>
  <si>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</si>
  <si>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</si>
  <si>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</si>
  <si>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</si>
  <si>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</si>
  <si>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</si>
  <si>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</si>
  <si>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</si>
  <si>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</si>
  <si>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</si>
  <si>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</si>
  <si>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</si>
  <si>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</si>
  <si>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</si>
  <si>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</si>
  <si>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</si>
  <si>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</si>
  <si>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</si>
  <si>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</si>
  <si>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</si>
  <si>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</si>
  <si>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</si>
  <si>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</si>
  <si>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</si>
  <si>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</si>
  <si>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</si>
  <si>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</si>
  <si>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</si>
  <si>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</si>
  <si>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</si>
  <si>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</si>
  <si>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</si>
  <si>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</si>
  <si>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</si>
  <si>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</si>
  <si>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</si>
  <si>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</si>
  <si>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</si>
  <si>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</si>
  <si>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</si>
  <si>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</si>
  <si>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</si>
  <si>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</si>
  <si>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</si>
  <si>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</si>
  <si>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</si>
  <si>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</si>
  <si>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</si>
  <si>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</si>
  <si>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</si>
  <si>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</si>
  <si>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</si>
  <si>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</si>
  <si>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</si>
  <si>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</si>
  <si>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</si>
  <si>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</si>
  <si>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</si>
  <si>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</si>
  <si>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</si>
  <si>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</si>
  <si>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</si>
  <si>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</si>
  <si>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</si>
  <si>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</si>
  <si>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</si>
  <si>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</si>
  <si>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</si>
  <si>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</si>
  <si>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</si>
  <si>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</si>
  <si>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</si>
  <si>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</si>
  <si>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</si>
  <si>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</si>
  <si>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</si>
  <si>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</si>
  <si>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</si>
  <si>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</si>
  <si>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</si>
  <si>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</si>
  <si>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</si>
  <si>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</si>
  <si>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</si>
  <si>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</si>
  <si>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</si>
  <si>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</si>
  <si>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</si>
  <si>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</si>
  <si>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</si>
  <si>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</si>
  <si>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</si>
  <si>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</si>
  <si>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</si>
  <si>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</si>
  <si>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</si>
  <si>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</si>
  <si>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</si>
  <si>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</si>
  <si>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</si>
  <si>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</si>
  <si>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</si>
  <si>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</si>
  <si>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</si>
  <si>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</si>
  <si>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</si>
  <si>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</si>
  <si>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</si>
  <si>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</si>
  <si>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</si>
  <si>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</si>
  <si>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</si>
  <si>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</si>
  <si>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</si>
  <si>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</si>
  <si>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</si>
  <si>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</si>
  <si>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</si>
  <si>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</si>
  <si>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</si>
  <si>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</si>
  <si>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</si>
  <si>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</si>
  <si>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</si>
  <si>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</si>
  <si>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</si>
  <si>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</si>
  <si>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</si>
  <si>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</si>
  <si>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</si>
  <si>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</si>
  <si>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</si>
  <si>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</si>
  <si>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</si>
  <si>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</si>
  <si>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</si>
  <si>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</si>
  <si>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</si>
  <si>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</si>
  <si>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</si>
  <si>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</si>
  <si>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</si>
  <si>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</si>
  <si>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</si>
  <si>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</si>
  <si>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</si>
  <si>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</si>
  <si>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</si>
  <si>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</si>
  <si>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</si>
  <si>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</si>
  <si>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</si>
  <si>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</si>
  <si>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</si>
  <si>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</si>
  <si>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</si>
  <si>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</si>
  <si>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</si>
  <si>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</si>
  <si>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</si>
  <si>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</si>
  <si>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</si>
  <si>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</si>
  <si>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</si>
  <si>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</si>
  <si>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</si>
  <si>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</si>
  <si>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</si>
  <si>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</si>
  <si>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</si>
  <si>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</si>
  <si>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</si>
  <si>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</si>
  <si>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</si>
  <si>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</si>
  <si>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</si>
  <si>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</si>
  <si>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</si>
  <si>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</si>
  <si>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</si>
  <si>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</si>
  <si>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</si>
  <si>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</si>
  <si>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</si>
  <si>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</si>
  <si>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</si>
  <si>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</si>
  <si>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</si>
  <si>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</si>
  <si>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</si>
  <si>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</si>
  <si>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</si>
  <si>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</si>
  <si>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</si>
  <si>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</si>
  <si>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</si>
  <si>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</si>
  <si>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</si>
  <si>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</si>
  <si>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</si>
  <si>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</si>
  <si>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</si>
  <si>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</si>
  <si>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</si>
  <si>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</si>
  <si>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</si>
  <si>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</si>
  <si>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</si>
  <si>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</si>
  <si>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</si>
  <si>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</si>
  <si>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</si>
  <si>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</si>
  <si>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</si>
  <si>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</si>
  <si>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</si>
  <si>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</si>
  <si>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</si>
  <si>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</si>
  <si>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</si>
  <si>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</si>
  <si>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</si>
  <si>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</si>
  <si>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</si>
  <si>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</si>
  <si>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</si>
  <si>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</si>
  <si>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</si>
  <si>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</si>
  <si>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</si>
  <si>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</si>
  <si>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</si>
  <si>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</si>
  <si>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</si>
  <si>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</si>
  <si>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</si>
  <si>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</si>
  <si>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</si>
  <si>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</si>
  <si>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</si>
  <si>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</si>
  <si>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</si>
  <si>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</si>
  <si>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</si>
  <si>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</si>
  <si>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</si>
  <si>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</si>
  <si>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</si>
  <si>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</si>
  <si>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</si>
  <si>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</si>
  <si>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</si>
  <si>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</si>
  <si>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</si>
  <si>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</si>
  <si>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</si>
  <si>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</si>
  <si>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</si>
  <si>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</si>
  <si>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</si>
  <si>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</si>
  <si>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</si>
  <si>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</si>
  <si>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</si>
  <si>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</si>
  <si>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</si>
  <si>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</si>
  <si>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</si>
  <si>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</si>
  <si>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</si>
  <si>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</si>
  <si>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</si>
  <si>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</si>
  <si>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</si>
  <si>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</si>
  <si>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</si>
  <si>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</si>
  <si>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</si>
  <si>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</si>
  <si>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</si>
  <si>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</si>
  <si>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</si>
  <si>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</si>
  <si>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</si>
  <si>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</si>
  <si>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</si>
  <si>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</si>
  <si>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</si>
  <si>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</si>
  <si>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</si>
  <si>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</si>
  <si>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</si>
  <si>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</si>
  <si>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</si>
  <si>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</si>
  <si>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</si>
  <si>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</si>
  <si>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</si>
  <si>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</si>
  <si>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</si>
  <si>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</si>
  <si>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</si>
  <si>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</si>
  <si>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</si>
  <si>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</si>
  <si>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</si>
  <si>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</si>
  <si>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</si>
  <si>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</si>
  <si>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</si>
  <si>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</si>
  <si>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</si>
  <si>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</si>
  <si>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</si>
  <si>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</si>
  <si>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</si>
  <si>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</si>
  <si>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</si>
  <si>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</si>
  <si>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</si>
  <si>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</si>
  <si>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</si>
  <si>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</si>
  <si>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</si>
  <si>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</si>
  <si>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</si>
  <si>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</si>
  <si>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</si>
  <si>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</si>
  <si>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</si>
  <si>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</si>
  <si>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</si>
  <si>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</si>
  <si>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</si>
  <si>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</si>
  <si>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</si>
  <si>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</si>
  <si>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</si>
  <si>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</si>
  <si>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</si>
  <si>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</si>
  <si>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</si>
  <si>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</si>
  <si>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</si>
  <si>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</si>
  <si>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</si>
  <si>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</si>
  <si>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</si>
  <si>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</si>
  <si>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</si>
  <si>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</si>
  <si>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</si>
  <si>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</si>
  <si>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</si>
  <si>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</si>
  <si>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</si>
  <si>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</si>
  <si>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</si>
  <si>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</si>
  <si>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</si>
  <si>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</si>
  <si>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</si>
  <si>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</si>
  <si>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</si>
  <si>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</si>
  <si>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</si>
  <si>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</si>
  <si>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</si>
  <si>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</si>
  <si>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</si>
  <si>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</si>
  <si>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</si>
  <si>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</si>
  <si>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</si>
  <si>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</si>
  <si>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</si>
  <si>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</si>
  <si>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</si>
  <si>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</si>
  <si>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</si>
  <si>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</si>
  <si>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</si>
  <si>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</si>
  <si>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</si>
  <si>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</si>
  <si>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</si>
  <si>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</si>
  <si>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</si>
  <si>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</si>
  <si>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</si>
  <si>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</si>
  <si>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</si>
  <si>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</si>
  <si>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</si>
  <si>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</si>
  <si>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</si>
  <si>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</si>
  <si>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</si>
  <si>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</si>
  <si>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</si>
  <si>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</si>
  <si>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</si>
  <si>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</si>
  <si>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</si>
  <si>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</si>
  <si>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</si>
  <si>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</si>
  <si>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</si>
  <si>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</si>
  <si>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</si>
  <si>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</si>
  <si>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</si>
  <si>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</si>
  <si>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</si>
  <si>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</si>
  <si>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</si>
  <si>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</si>
  <si>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</si>
  <si>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</si>
  <si>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</si>
  <si>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</si>
  <si>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</si>
  <si>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</si>
  <si>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</si>
  <si>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</si>
  <si>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</si>
  <si>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</si>
  <si>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</si>
  <si>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</si>
  <si>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</si>
  <si>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</si>
  <si>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</si>
  <si>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</si>
  <si>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</si>
  <si>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</si>
  <si>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</si>
  <si>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</si>
  <si>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</si>
  <si>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</si>
  <si>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</si>
  <si>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</si>
  <si>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</si>
  <si>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</si>
  <si>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</si>
  <si>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</si>
  <si>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</si>
  <si>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</si>
  <si>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</si>
  <si>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</si>
  <si>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</si>
  <si>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</si>
  <si>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</si>
  <si>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</si>
  <si>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</si>
  <si>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</si>
  <si>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</si>
  <si>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</si>
  <si>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</si>
  <si>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</si>
  <si>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</si>
  <si>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</si>
  <si>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</si>
  <si>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</si>
  <si>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</si>
  <si>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</si>
  <si>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</si>
  <si>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</si>
  <si>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</si>
  <si>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</si>
  <si>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</si>
  <si>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</si>
  <si>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</si>
  <si>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</si>
  <si>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</si>
  <si>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</si>
  <si>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</si>
  <si>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</si>
  <si>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</si>
  <si>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</si>
  <si>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</si>
  <si>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</si>
  <si>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</si>
  <si>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</si>
  <si>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</si>
  <si>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</si>
  <si>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</si>
  <si>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</si>
  <si>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</si>
  <si>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</si>
  <si>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</si>
  <si>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</si>
  <si>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</si>
  <si>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</si>
  <si>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</si>
  <si>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</si>
  <si>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</si>
  <si>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</si>
  <si>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</si>
  <si>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</si>
  <si>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</si>
  <si>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</si>
  <si>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</si>
  <si>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</si>
  <si>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</si>
  <si>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</si>
  <si>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</si>
  <si>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</si>
  <si>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</si>
  <si>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</si>
  <si>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</si>
  <si>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</si>
  <si>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</si>
  <si>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</si>
  <si>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</si>
  <si>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</si>
  <si>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</si>
  <si>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</si>
  <si>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</si>
  <si>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</si>
  <si>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</si>
  <si>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</si>
  <si>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</si>
  <si>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</si>
  <si>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</si>
  <si>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</si>
  <si>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</si>
  <si>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</si>
  <si>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</si>
  <si>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</si>
  <si>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</si>
  <si>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</si>
  <si>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</si>
  <si>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</si>
  <si>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</si>
  <si>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</si>
  <si>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</si>
  <si>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</si>
  <si>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</si>
  <si>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</si>
  <si>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</si>
  <si>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</si>
  <si>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</si>
  <si>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</si>
  <si>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</si>
  <si>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</si>
  <si>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</si>
  <si>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</si>
  <si>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</si>
  <si>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</si>
  <si>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</si>
  <si>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</si>
  <si>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</si>
  <si>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</si>
  <si>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</si>
  <si>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</si>
  <si>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</si>
  <si>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</si>
  <si>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</si>
  <si>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</si>
  <si>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</si>
  <si>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</si>
  <si>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</si>
  <si>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</si>
  <si>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</si>
  <si>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</si>
  <si>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</si>
  <si>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</si>
  <si>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</si>
  <si>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</si>
  <si>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</si>
  <si>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</si>
  <si>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</si>
  <si>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</si>
  <si>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</si>
  <si>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</si>
  <si>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</si>
  <si>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</si>
  <si>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</si>
  <si>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</si>
  <si>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</si>
  <si>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</si>
  <si>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</si>
  <si>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</si>
  <si>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</si>
  <si>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</si>
  <si>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</si>
  <si>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</si>
  <si>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</si>
  <si>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</si>
  <si>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</si>
  <si>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</si>
  <si>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</si>
  <si>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</si>
  <si>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</si>
  <si>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</si>
  <si>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</si>
  <si>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</si>
  <si>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</si>
  <si>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</si>
  <si>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</si>
  <si>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</si>
  <si>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</si>
  <si>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</si>
  <si>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</si>
  <si>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</si>
  <si>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</si>
  <si>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</si>
  <si>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</si>
  <si>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</si>
  <si>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</si>
  <si>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</si>
  <si>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</si>
  <si>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</si>
  <si>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</si>
  <si>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</si>
  <si>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</si>
  <si>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</si>
  <si>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</si>
  <si>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</si>
  <si>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</si>
  <si>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</si>
  <si>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</si>
  <si>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</si>
  <si>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</si>
  <si>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</si>
  <si>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</si>
  <si>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</si>
  <si>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</si>
  <si>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</si>
  <si>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</si>
  <si>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</si>
  <si>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</si>
  <si>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</si>
  <si>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</si>
  <si>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</si>
  <si>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</si>
  <si>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</si>
  <si>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</si>
  <si>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</si>
  <si>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</si>
  <si>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</si>
  <si>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</si>
  <si>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</si>
  <si>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</si>
  <si>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</si>
  <si>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</si>
  <si>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</si>
  <si>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</si>
  <si>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</si>
  <si>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</si>
  <si>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</si>
  <si>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</si>
  <si>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</si>
  <si>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</si>
  <si>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</si>
  <si>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</si>
  <si>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</si>
  <si>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</si>
  <si>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</si>
  <si>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</si>
  <si>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</si>
  <si>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</si>
  <si>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</si>
  <si>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</si>
  <si>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</si>
  <si>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</si>
  <si>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</si>
  <si>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</si>
  <si>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</si>
  <si>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</si>
  <si>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</si>
  <si>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</si>
  <si>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</si>
  <si>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</si>
  <si>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</si>
  <si>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</si>
  <si>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</si>
  <si>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</si>
  <si>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</si>
  <si>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</si>
  <si>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</si>
  <si>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</si>
  <si>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</si>
  <si>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</si>
  <si>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</si>
  <si>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</si>
  <si>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</si>
  <si>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</si>
  <si>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</si>
  <si>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</si>
  <si>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</si>
  <si>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</si>
  <si>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</si>
  <si>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</si>
  <si>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</si>
  <si>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</si>
  <si>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</si>
  <si>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</si>
  <si>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</si>
  <si>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</si>
  <si>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</si>
  <si>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</si>
  <si>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</si>
  <si>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</si>
  <si>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</si>
  <si>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</si>
  <si>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</si>
  <si>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</si>
  <si>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</si>
  <si>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</si>
  <si>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</si>
  <si>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</si>
  <si>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</si>
  <si>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</si>
  <si>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</si>
  <si>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</si>
  <si>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</si>
  <si>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</si>
  <si>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</si>
  <si>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</si>
  <si>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</si>
  <si>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</si>
  <si>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</si>
  <si>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</si>
  <si>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</si>
  <si>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</si>
  <si>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</si>
  <si>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</si>
  <si>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</si>
  <si>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</si>
  <si>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</si>
  <si>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</si>
  <si>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</si>
  <si>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</si>
  <si>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</si>
  <si>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</si>
  <si>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</si>
  <si>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</si>
  <si>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</si>
  <si>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</si>
  <si>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</si>
  <si>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</si>
  <si>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</si>
  <si>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</si>
  <si>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</si>
  <si>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</si>
  <si>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</si>
  <si>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</si>
  <si>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</si>
  <si>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</si>
  <si>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</si>
  <si>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</si>
  <si>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</si>
  <si>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</si>
  <si>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</si>
  <si>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</si>
  <si>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</si>
  <si>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</si>
  <si>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</si>
  <si>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</si>
  <si>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</si>
  <si>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</si>
  <si>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</si>
  <si>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</si>
  <si>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</si>
  <si>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</si>
  <si>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</si>
  <si>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</si>
  <si>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</si>
  <si>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</si>
  <si>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</si>
  <si>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</si>
  <si>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</si>
  <si>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</si>
  <si>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</si>
  <si>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</si>
  <si>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</si>
  <si>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</si>
  <si>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</si>
  <si>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</si>
  <si>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</si>
  <si>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</si>
  <si>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</si>
  <si>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</si>
  <si>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</si>
  <si>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</si>
  <si>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</si>
  <si>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</si>
  <si>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</si>
  <si>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</si>
  <si>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</si>
  <si>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</si>
  <si>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</si>
  <si>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</si>
  <si>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</si>
  <si>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</si>
  <si>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</si>
  <si>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</si>
  <si>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</si>
  <si>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</si>
  <si>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</si>
  <si>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</si>
  <si>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</si>
  <si>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</si>
  <si>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</si>
  <si>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</si>
  <si>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</si>
  <si>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</si>
  <si>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</si>
  <si>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</si>
  <si>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</si>
  <si>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</si>
  <si>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</si>
  <si>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</si>
  <si>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</si>
  <si>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</si>
  <si>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</si>
  <si>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</si>
  <si>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</si>
  <si>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</si>
  <si>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</si>
  <si>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</si>
  <si>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</si>
  <si>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</si>
  <si>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</si>
  <si>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</si>
  <si>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</si>
  <si>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</si>
  <si>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</si>
  <si>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</si>
  <si>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</si>
  <si>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</si>
  <si>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</si>
  <si>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</si>
  <si>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</si>
  <si>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</si>
  <si>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</si>
  <si>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</si>
  <si>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</si>
  <si>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</si>
  <si>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</si>
  <si>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</si>
  <si>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</si>
  <si>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</si>
  <si>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</si>
  <si>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</si>
  <si>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</si>
  <si>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</si>
  <si>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</si>
  <si>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</si>
  <si>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</si>
  <si>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</si>
  <si>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</si>
  <si>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</si>
  <si>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</si>
  <si>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</si>
  <si>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</si>
  <si>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</si>
  <si>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</si>
  <si>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</si>
  <si>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</si>
  <si>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</si>
  <si>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</si>
  <si>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</si>
  <si>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</si>
  <si>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</si>
  <si>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</si>
  <si>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</si>
  <si>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</si>
  <si>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</si>
  <si>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</si>
  <si>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</si>
  <si>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</si>
  <si>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</si>
  <si>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</si>
  <si>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</si>
  <si>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</si>
  <si>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</si>
  <si>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</si>
  <si>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</si>
  <si>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</si>
  <si>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</si>
  <si>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</si>
  <si>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</si>
  <si>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</si>
  <si>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</si>
  <si>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</si>
  <si>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</si>
  <si>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</si>
  <si>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</si>
  <si>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</si>
  <si>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</si>
  <si>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</si>
  <si>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</si>
  <si>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</si>
  <si>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</si>
  <si>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</si>
  <si>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</si>
  <si>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</si>
  <si>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</si>
  <si>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</si>
  <si>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</si>
  <si>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</si>
  <si>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</si>
  <si>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</si>
  <si>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</si>
  <si>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</si>
  <si>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</si>
  <si>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</si>
  <si>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</si>
  <si>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</si>
  <si>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</si>
  <si>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</si>
  <si>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</si>
  <si>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</si>
  <si>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</si>
  <si>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</si>
  <si>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</si>
  <si>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</si>
  <si>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</si>
  <si>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</si>
  <si>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</si>
  <si>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</si>
  <si>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</si>
  <si>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</si>
  <si>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</si>
  <si>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</si>
  <si>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</si>
  <si>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</si>
  <si>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</si>
  <si>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</si>
  <si>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</si>
  <si>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</si>
  <si>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</si>
  <si>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</si>
  <si>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</si>
  <si>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</si>
  <si>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</si>
  <si>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</si>
  <si>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</si>
  <si>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</si>
  <si>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</si>
  <si>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</si>
  <si>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</si>
  <si>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</si>
  <si>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</si>
  <si>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</si>
  <si>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</si>
  <si>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</si>
  <si>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</si>
  <si>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</si>
  <si>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</si>
  <si>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</si>
  <si>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</si>
  <si>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</si>
  <si>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</si>
  <si>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</si>
  <si>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</si>
  <si>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</si>
  <si>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</si>
  <si>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</si>
  <si>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</si>
  <si>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</si>
  <si>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</si>
  <si>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</si>
  <si>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</si>
  <si>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</si>
  <si>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</si>
  <si>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</si>
  <si>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</si>
  <si>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</si>
  <si>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</si>
  <si>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</si>
  <si>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</si>
  <si>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</si>
  <si>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</si>
  <si>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</si>
  <si>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</si>
  <si>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</si>
  <si>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</si>
  <si>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</si>
  <si>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</si>
  <si>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</si>
  <si>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</si>
  <si>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</si>
  <si>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</si>
  <si>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</si>
  <si>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</si>
  <si>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</si>
  <si>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</si>
  <si>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</si>
  <si>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</si>
  <si>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</si>
  <si>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</si>
  <si>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</si>
  <si>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</si>
  <si>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</si>
  <si>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</si>
  <si>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</si>
  <si>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</si>
  <si>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</si>
  <si>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</si>
  <si>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</si>
  <si>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</si>
  <si>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</si>
  <si>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</si>
  <si>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</si>
  <si>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</si>
  <si>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</si>
  <si>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</si>
  <si>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</si>
  <si>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</si>
  <si>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</si>
  <si>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</si>
  <si>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</si>
  <si>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</si>
  <si>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</si>
  <si>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</si>
  <si>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</si>
  <si>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</si>
  <si>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</si>
  <si>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</si>
  <si>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</si>
  <si>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</si>
  <si>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</si>
  <si>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</si>
  <si>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</si>
  <si>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</si>
  <si>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</si>
  <si>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</si>
  <si>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</si>
  <si>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</si>
  <si>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</si>
  <si>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</si>
  <si>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</si>
  <si>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</si>
  <si>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</si>
  <si>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</si>
  <si>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</si>
  <si>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</si>
  <si>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</si>
  <si>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</si>
  <si>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</si>
  <si>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</si>
  <si>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</si>
  <si>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</si>
  <si>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</si>
  <si>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</si>
  <si>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</si>
  <si>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</si>
  <si>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</si>
  <si>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</si>
  <si>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</si>
  <si>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</si>
  <si>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</si>
  <si>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</si>
  <si>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</si>
  <si>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</si>
  <si>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</si>
  <si>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</si>
  <si>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</si>
  <si>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</si>
  <si>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</si>
  <si>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</si>
  <si>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</si>
  <si>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</si>
  <si>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</si>
  <si>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</si>
  <si>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</si>
  <si>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</si>
  <si>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</si>
  <si>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</si>
  <si>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</si>
  <si>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</si>
  <si>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</si>
  <si>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</si>
  <si>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</si>
  <si>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</si>
  <si>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</si>
  <si>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</si>
  <si>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</si>
  <si>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</si>
  <si>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</si>
  <si>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</si>
  <si>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</si>
  <si>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</si>
  <si>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</si>
  <si>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</si>
  <si>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</si>
  <si>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</si>
  <si>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</si>
  <si>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</si>
  <si>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</si>
  <si>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</si>
  <si>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</si>
  <si>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</si>
  <si>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</si>
  <si>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</si>
  <si>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</si>
  <si>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</si>
  <si>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</si>
  <si>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</si>
  <si>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</si>
  <si>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</si>
  <si>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</si>
  <si>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</si>
  <si>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</si>
  <si>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</si>
  <si>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</si>
  <si>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</si>
  <si>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</si>
  <si>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</si>
  <si>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</si>
  <si>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</si>
  <si>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</si>
  <si>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</si>
  <si>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</si>
  <si>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</si>
  <si>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</si>
  <si>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</si>
  <si>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</si>
  <si>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</si>
  <si>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</si>
  <si>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</si>
  <si>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</si>
  <si>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</si>
  <si>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</si>
  <si>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</si>
  <si>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</si>
  <si>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</si>
  <si>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</si>
  <si>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</si>
  <si>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</si>
  <si>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</si>
  <si>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</si>
  <si>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</si>
  <si>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</si>
  <si>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</si>
  <si>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</si>
  <si>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</si>
  <si>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</si>
  <si>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</si>
  <si>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</si>
  <si>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</si>
  <si>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</si>
  <si>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</si>
  <si>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</si>
  <si>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</si>
  <si>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</si>
  <si>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</si>
  <si>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</si>
  <si>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</si>
  <si>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</si>
  <si>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</si>
  <si>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</si>
  <si>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</si>
  <si>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</si>
  <si>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</si>
  <si>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</si>
  <si>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</si>
  <si>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</si>
  <si>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</si>
  <si>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</si>
  <si>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</si>
  <si>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</si>
  <si>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</si>
  <si>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</si>
  <si>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</si>
  <si>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</si>
  <si>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</si>
  <si>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</si>
  <si>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</si>
  <si>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</si>
  <si>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</si>
  <si>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</si>
  <si>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</si>
  <si>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</si>
  <si>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</si>
  <si>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</si>
  <si>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</si>
  <si>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</si>
  <si>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</si>
  <si>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</si>
  <si>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</si>
  <si>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</si>
  <si>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</si>
  <si>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</si>
  <si>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</si>
  <si>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</si>
  <si>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</si>
  <si>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</si>
  <si>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</si>
  <si>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</si>
  <si>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</si>
  <si>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</si>
  <si>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</si>
  <si>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</si>
  <si>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</si>
  <si>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</si>
  <si>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</si>
  <si>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</si>
  <si>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</si>
  <si>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</si>
  <si>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</si>
  <si>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</si>
  <si>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</si>
  <si>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</si>
  <si>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</si>
  <si>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</si>
  <si>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</si>
  <si>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</si>
  <si>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</si>
  <si>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</si>
  <si>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</si>
  <si>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</si>
  <si>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</si>
  <si>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</si>
  <si>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</si>
  <si>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</si>
  <si>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</si>
  <si>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</si>
  <si>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</si>
  <si>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</si>
  <si>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</si>
  <si>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</si>
  <si>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</si>
  <si>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</si>
  <si>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</si>
  <si>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</si>
  <si>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</si>
  <si>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</si>
  <si>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</si>
  <si>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</si>
  <si>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</si>
  <si>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</si>
  <si>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</si>
  <si>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</si>
  <si>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</si>
  <si>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</si>
  <si>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</si>
  <si>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</si>
  <si>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</si>
  <si>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</si>
  <si>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</si>
  <si>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</si>
  <si>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</si>
  <si>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</si>
  <si>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</si>
  <si>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</si>
  <si>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</si>
  <si>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</si>
  <si>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</si>
  <si>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</si>
  <si>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</si>
  <si>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</si>
  <si>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</si>
  <si>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</si>
  <si>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</si>
  <si>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</si>
  <si>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</si>
  <si>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</si>
  <si>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</si>
  <si>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</si>
  <si>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</si>
  <si>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</si>
  <si>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</si>
  <si>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</si>
  <si>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</si>
  <si>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</si>
  <si>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</si>
  <si>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</si>
  <si>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</si>
  <si>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</si>
  <si>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</si>
  <si>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</si>
  <si>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</si>
  <si>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</si>
  <si>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</si>
  <si>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</si>
  <si>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</si>
  <si>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</si>
  <si>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</si>
  <si>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</si>
  <si>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</si>
  <si>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</si>
  <si>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</si>
  <si>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</si>
  <si>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</si>
  <si>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</si>
  <si>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</si>
  <si>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</si>
  <si>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</si>
  <si>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</si>
  <si>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</si>
  <si>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</si>
  <si>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</si>
  <si>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</si>
  <si>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</si>
  <si>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</si>
  <si>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</si>
  <si>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</si>
  <si>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</si>
  <si>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</si>
  <si>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</si>
  <si>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</si>
  <si>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</si>
  <si>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</si>
  <si>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</si>
  <si>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</si>
  <si>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</si>
  <si>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</si>
  <si>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</si>
  <si>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</si>
  <si>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</si>
  <si>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</si>
  <si>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</si>
  <si>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</si>
  <si>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</si>
  <si>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</si>
  <si>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</si>
  <si>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</si>
  <si>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</si>
  <si>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</si>
  <si>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</si>
  <si>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</si>
  <si>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</si>
  <si>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</si>
  <si>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</si>
  <si>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</si>
  <si>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</si>
  <si>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</si>
  <si>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</si>
  <si>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</si>
  <si>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</si>
  <si>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</si>
  <si>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</si>
  <si>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</si>
  <si>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</si>
  <si>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</si>
  <si>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</si>
  <si>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</si>
  <si>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</si>
  <si>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</si>
  <si>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</si>
  <si>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</si>
  <si>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</si>
  <si>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</si>
  <si>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</si>
  <si>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</si>
  <si>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</si>
  <si>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</si>
  <si>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</si>
  <si>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</si>
  <si>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</si>
  <si>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</si>
  <si>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</si>
  <si>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</si>
  <si>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</si>
  <si>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</si>
  <si>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</si>
  <si>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</si>
  <si>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</si>
  <si>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</si>
  <si>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</si>
  <si>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</si>
  <si>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</si>
  <si>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</si>
  <si>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</si>
  <si>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</si>
  <si>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</si>
  <si>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</si>
  <si>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</si>
  <si>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</si>
  <si>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</si>
  <si>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</si>
  <si>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</si>
  <si>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</si>
  <si>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</si>
  <si>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</si>
  <si>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</si>
  <si>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</si>
  <si>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</si>
  <si>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</si>
  <si>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</si>
  <si>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</si>
  <si>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</si>
  <si>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</si>
  <si>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</si>
  <si>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</si>
  <si>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</si>
  <si>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</si>
  <si>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</si>
  <si>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</si>
  <si>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</si>
  <si>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</si>
  <si>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</si>
  <si>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</si>
  <si>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</si>
  <si>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</si>
  <si>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</si>
  <si>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</si>
  <si>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</si>
  <si>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</si>
  <si>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</si>
  <si>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</si>
  <si>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</si>
  <si>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</si>
  <si>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</si>
  <si>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</si>
  <si>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</si>
  <si>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</si>
  <si>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</si>
  <si>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</si>
  <si>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</si>
  <si>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</si>
  <si>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</si>
  <si>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</si>
  <si>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</si>
  <si>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</si>
  <si>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</si>
  <si>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</si>
  <si>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</si>
  <si>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</si>
  <si>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</si>
  <si>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</si>
  <si>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</si>
  <si>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</si>
  <si>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</si>
  <si>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</si>
  <si>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</si>
  <si>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</si>
  <si>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</si>
  <si>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</si>
  <si>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</si>
  <si>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</si>
  <si>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</si>
  <si>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</si>
  <si>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</si>
  <si>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</si>
  <si>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</si>
  <si>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</si>
  <si>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</si>
  <si>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</si>
  <si>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</si>
  <si>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</si>
  <si>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</si>
  <si>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</si>
  <si>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</si>
  <si>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</si>
  <si>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</si>
  <si>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</si>
  <si>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</si>
  <si>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</si>
  <si>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</si>
  <si>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</si>
  <si>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</si>
  <si>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</si>
  <si>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</si>
  <si>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</si>
  <si>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</si>
  <si>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</si>
  <si>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</si>
  <si>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</si>
  <si>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</si>
  <si>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</si>
  <si>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</si>
  <si>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</si>
  <si>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</si>
  <si>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</si>
  <si>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</si>
  <si>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</si>
  <si>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</si>
  <si>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</si>
  <si>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</si>
  <si>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</si>
  <si>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</si>
  <si>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</si>
  <si>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</si>
  <si>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</si>
  <si>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</si>
  <si>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</si>
  <si>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</si>
  <si>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</si>
  <si>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</si>
  <si>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</si>
  <si>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</si>
  <si>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</si>
  <si>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</si>
  <si>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</si>
  <si>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</si>
  <si>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</si>
  <si>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</si>
  <si>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</si>
  <si>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</si>
  <si>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</si>
  <si>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</si>
  <si>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</si>
  <si>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</si>
  <si>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</si>
  <si>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</si>
  <si>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</si>
  <si>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</si>
  <si>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</si>
  <si>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</si>
  <si>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</si>
  <si>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</si>
  <si>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</si>
  <si>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</si>
  <si>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</si>
  <si>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</si>
  <si>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</si>
  <si>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</si>
  <si>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</si>
  <si>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</si>
  <si>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</si>
  <si>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</si>
  <si>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</si>
  <si>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</si>
  <si>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</si>
  <si>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</si>
  <si>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</si>
  <si>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</si>
  <si>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</si>
  <si>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</si>
  <si>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</si>
  <si>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</si>
  <si>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</si>
  <si>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</si>
  <si>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</si>
  <si>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</si>
  <si>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</si>
  <si>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</si>
  <si>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</si>
  <si>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</si>
  <si>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</si>
  <si>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</si>
  <si>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</si>
  <si>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</si>
  <si>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</si>
  <si>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</si>
  <si>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</si>
  <si>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</si>
  <si>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</si>
  <si>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</si>
  <si>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</si>
  <si>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</si>
  <si>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</si>
  <si>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</si>
  <si>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</si>
  <si>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</si>
  <si>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</si>
  <si>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</si>
  <si>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</si>
  <si>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</si>
  <si>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</si>
  <si>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</si>
  <si>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</si>
  <si>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</si>
  <si>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</si>
  <si>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</si>
  <si>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</si>
  <si>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</si>
  <si>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</si>
  <si>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</si>
  <si>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</si>
  <si>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</si>
  <si>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</si>
  <si>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</si>
  <si>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</si>
  <si>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</si>
  <si>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</si>
  <si>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</si>
  <si>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</si>
  <si>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</si>
  <si>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</si>
  <si>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</si>
  <si>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</si>
  <si>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</si>
  <si>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</si>
  <si>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</si>
  <si>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</si>
  <si>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</si>
  <si>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</si>
  <si>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</si>
  <si>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</si>
  <si>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</si>
  <si>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</si>
  <si>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</si>
  <si>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</si>
  <si>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</si>
  <si>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</si>
  <si>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</si>
  <si>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</si>
  <si>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</si>
  <si>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</si>
  <si>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</si>
  <si>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</si>
  <si>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</si>
  <si>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</si>
  <si>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</si>
  <si>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</si>
  <si>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</si>
  <si>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</si>
  <si>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</si>
  <si>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</si>
  <si>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</si>
  <si>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</si>
  <si>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</si>
  <si>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</si>
  <si>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</si>
  <si>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</si>
  <si>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</si>
  <si>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</si>
  <si>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</si>
  <si>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</si>
  <si>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</si>
  <si>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</si>
  <si>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</si>
  <si>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</si>
  <si>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</si>
  <si>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</si>
  <si>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</si>
  <si>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</si>
  <si>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</si>
  <si>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</si>
  <si>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</si>
  <si>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</si>
  <si>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</si>
  <si>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</si>
  <si>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</si>
  <si>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</si>
  <si>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</si>
  <si>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</si>
  <si>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</si>
  <si>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</si>
  <si>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</si>
  <si>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</si>
  <si>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</si>
  <si>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</si>
  <si>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</si>
  <si>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</si>
  <si>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</si>
  <si>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</si>
  <si>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</si>
  <si>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</si>
  <si>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</si>
  <si>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</si>
  <si>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</si>
  <si>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</si>
  <si>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</si>
  <si>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</si>
  <si>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</si>
  <si>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</si>
  <si>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</si>
  <si>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</si>
  <si>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</si>
  <si>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</si>
  <si>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</si>
  <si>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</si>
  <si>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</si>
  <si>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</si>
  <si>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</si>
  <si>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</si>
  <si>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</si>
  <si>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</si>
  <si>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</si>
  <si>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</si>
  <si>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</si>
  <si>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</si>
  <si>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</si>
  <si>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</si>
  <si>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</si>
  <si>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</si>
  <si>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</si>
  <si>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</si>
  <si>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</si>
  <si>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</si>
  <si>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</si>
  <si>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</si>
  <si>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</si>
  <si>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</si>
  <si>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</si>
  <si>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</si>
  <si>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</si>
  <si>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</si>
  <si>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</si>
  <si>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</si>
  <si>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</si>
  <si>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</si>
  <si>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</si>
  <si>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</si>
  <si>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</si>
  <si>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</si>
  <si>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</si>
  <si>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</si>
  <si>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</si>
  <si>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</si>
  <si>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</si>
  <si>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</si>
  <si>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</si>
  <si>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</si>
  <si>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</si>
  <si>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</si>
  <si>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</si>
  <si>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</si>
  <si>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</si>
  <si>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</si>
  <si>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</si>
  <si>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</si>
  <si>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</si>
  <si>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</si>
  <si>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</si>
  <si>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</si>
  <si>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</si>
  <si>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</si>
  <si>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</si>
  <si>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</si>
  <si>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</si>
  <si>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</si>
  <si>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</si>
  <si>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</si>
  <si>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</si>
  <si>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</si>
  <si>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</si>
  <si>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</si>
  <si>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</si>
  <si>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</si>
  <si>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</si>
  <si>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</si>
  <si>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</si>
  <si>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</si>
  <si>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</si>
  <si>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</si>
  <si>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</si>
  <si>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</si>
  <si>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</si>
  <si>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</si>
  <si>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</si>
  <si>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</si>
  <si>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</si>
  <si>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</si>
  <si>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</si>
  <si>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</si>
  <si>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</si>
  <si>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</si>
  <si>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</si>
  <si>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</si>
  <si>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</si>
  <si>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</si>
  <si>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</si>
  <si>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</si>
  <si>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</si>
  <si>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</si>
  <si>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</si>
  <si>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</si>
  <si>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</si>
  <si>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</si>
  <si>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</si>
  <si>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</si>
  <si>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</si>
  <si>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</si>
  <si>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</si>
  <si>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</si>
  <si>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</si>
  <si>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</si>
  <si>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</si>
  <si>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</si>
  <si>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</si>
  <si>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</si>
  <si>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</si>
  <si>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</si>
  <si>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</si>
  <si>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</si>
  <si>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</si>
  <si>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</si>
  <si>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</si>
  <si>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</si>
  <si>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</si>
  <si>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</si>
  <si>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</si>
  <si>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</si>
  <si>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</si>
  <si>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</si>
  <si>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</si>
  <si>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</si>
  <si>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</si>
  <si>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</si>
  <si>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</si>
  <si>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</si>
  <si>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</si>
  <si>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</si>
  <si>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</si>
  <si>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</si>
  <si>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</si>
  <si>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</si>
  <si>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</si>
  <si>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</si>
  <si>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</si>
  <si>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</si>
  <si>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</si>
  <si>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</si>
  <si>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</si>
  <si>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</si>
  <si>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</si>
  <si>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</si>
  <si>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</si>
  <si>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</si>
  <si>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</si>
  <si>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</si>
  <si>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</si>
  <si>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</si>
  <si>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</si>
  <si>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</si>
  <si>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</si>
  <si>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</si>
  <si>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</si>
  <si>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</si>
  <si>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</si>
  <si>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</si>
  <si>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</si>
  <si>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</si>
  <si>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</si>
  <si>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</si>
  <si>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</si>
  <si>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</si>
  <si>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</si>
  <si>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</si>
  <si>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</si>
  <si>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</si>
  <si>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</si>
  <si>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</si>
  <si>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</si>
  <si>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</si>
  <si>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</si>
  <si>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</si>
  <si>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</si>
  <si>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</si>
  <si>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</si>
  <si>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</si>
  <si>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</si>
  <si>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</si>
  <si>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</si>
  <si>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</si>
  <si>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</si>
  <si>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</si>
  <si>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</si>
  <si>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</si>
  <si>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</si>
  <si>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</si>
  <si>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</si>
  <si>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</si>
  <si>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</si>
  <si>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</si>
  <si>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</si>
  <si>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</si>
  <si>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</si>
  <si>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</si>
  <si>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</si>
  <si>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</si>
  <si>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</si>
  <si>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</si>
  <si>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</si>
  <si>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</si>
  <si>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</si>
  <si>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</si>
  <si>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</si>
  <si>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</si>
  <si>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</si>
  <si>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</si>
  <si>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</si>
  <si>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</si>
  <si>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</si>
  <si>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</si>
  <si>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</si>
  <si>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</si>
  <si>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</si>
  <si>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</si>
  <si>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</si>
  <si>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</si>
  <si>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</si>
  <si>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</si>
  <si>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</si>
  <si>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</si>
  <si>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</si>
  <si>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</si>
  <si>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</si>
  <si>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</si>
  <si>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</si>
  <si>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</si>
  <si>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</si>
  <si>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</si>
  <si>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</si>
  <si>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</si>
  <si>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</si>
  <si>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</si>
  <si>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</si>
  <si>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</si>
  <si>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</si>
  <si>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</si>
  <si>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</si>
  <si>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</si>
  <si>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</si>
  <si>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</si>
  <si>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</si>
  <si>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</si>
  <si>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</si>
  <si>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</si>
  <si>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</si>
  <si>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</si>
  <si>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</si>
  <si>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</si>
  <si>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</si>
  <si>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</si>
  <si>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</si>
  <si>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</si>
  <si>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</si>
  <si>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</si>
  <si>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</si>
  <si>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</si>
  <si>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</si>
  <si>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</si>
  <si>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</si>
  <si>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</si>
  <si>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</si>
  <si>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</si>
  <si>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</si>
  <si>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</si>
  <si>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</si>
  <si>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</si>
  <si>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</si>
  <si>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</si>
  <si>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</si>
  <si>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</si>
  <si>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</si>
  <si>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</si>
  <si>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</si>
  <si>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</si>
  <si>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</si>
  <si>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</si>
  <si>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</si>
  <si>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</si>
  <si>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</si>
  <si>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</si>
  <si>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</si>
  <si>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</si>
  <si>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</si>
  <si>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</si>
  <si>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</si>
  <si>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</si>
  <si>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</si>
  <si>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</si>
  <si>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</si>
  <si>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</si>
  <si>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</si>
  <si>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</si>
  <si>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</si>
  <si>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</si>
  <si>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</si>
  <si>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</si>
  <si>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</si>
  <si>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</si>
  <si>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</si>
  <si>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</si>
  <si>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</si>
  <si>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</si>
  <si>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</si>
  <si>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</si>
  <si>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</si>
  <si>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</si>
  <si>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</si>
  <si>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</si>
  <si>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</si>
  <si>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</si>
  <si>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</si>
  <si>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</si>
  <si>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</si>
  <si>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</si>
  <si>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</si>
  <si>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</si>
  <si>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</si>
  <si>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</si>
  <si>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</si>
  <si>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</si>
  <si>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</si>
  <si>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</si>
  <si>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</si>
  <si>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</si>
  <si>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</si>
  <si>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</si>
  <si>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</si>
  <si>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</si>
  <si>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</si>
  <si>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</si>
  <si>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</si>
  <si>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</si>
  <si>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</si>
  <si>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</si>
  <si>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</si>
  <si>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</si>
  <si>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</si>
  <si>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</si>
  <si>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</si>
  <si>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</si>
  <si>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</si>
  <si>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</si>
  <si>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</si>
  <si>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</si>
  <si>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</si>
  <si>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</si>
  <si>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</si>
  <si>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</si>
  <si>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</si>
  <si>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</si>
  <si>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</si>
  <si>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</si>
  <si>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</si>
  <si>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</si>
  <si>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</si>
  <si>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</si>
  <si>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</si>
  <si>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</si>
  <si>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</si>
  <si>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</si>
  <si>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</si>
  <si>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</si>
  <si>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</si>
  <si>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</si>
  <si>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</si>
  <si>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</si>
  <si>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</si>
  <si>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</si>
  <si>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</si>
  <si>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</si>
  <si>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</si>
  <si>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</si>
  <si>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</si>
  <si>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</si>
  <si>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</si>
  <si>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</si>
  <si>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</si>
  <si>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</si>
  <si>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</si>
  <si>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</si>
  <si>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</si>
  <si>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</si>
  <si>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</si>
  <si>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</si>
  <si>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</si>
  <si>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</si>
  <si>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</si>
  <si>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</si>
  <si>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</si>
  <si>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</si>
  <si>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</si>
  <si>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</si>
  <si>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</si>
  <si>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</si>
  <si>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</si>
  <si>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</si>
  <si>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</si>
  <si>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</si>
  <si>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</si>
  <si>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</si>
  <si>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</si>
  <si>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</si>
  <si>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</si>
  <si>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</si>
  <si>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</si>
  <si>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</si>
  <si>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</si>
  <si>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</si>
  <si>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</si>
  <si>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</si>
  <si>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</si>
  <si>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</si>
  <si>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</si>
  <si>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</si>
  <si>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</si>
  <si>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</si>
  <si>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</si>
  <si>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</si>
  <si>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</si>
  <si>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</si>
  <si>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</si>
  <si>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</si>
  <si>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</si>
  <si>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</si>
  <si>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</si>
  <si>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</si>
  <si>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</si>
  <si>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</si>
  <si>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</si>
  <si>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</si>
  <si>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</si>
  <si>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</si>
  <si>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</si>
  <si>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</si>
  <si>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</si>
  <si>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</si>
  <si>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</si>
  <si>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</si>
  <si>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</si>
  <si>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</si>
  <si>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</si>
  <si>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</si>
  <si>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</si>
  <si>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</si>
  <si>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</si>
  <si>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</si>
  <si>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</si>
  <si>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</si>
  <si>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</si>
  <si>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</si>
  <si>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</si>
  <si>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</si>
  <si>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</si>
  <si>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</si>
  <si>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</si>
  <si>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</si>
  <si>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</si>
  <si>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</si>
  <si>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</si>
  <si>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</si>
  <si>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</si>
  <si>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</si>
  <si>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</si>
  <si>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</si>
  <si>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</si>
  <si>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</si>
  <si>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</si>
  <si>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</si>
  <si>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</si>
  <si>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</si>
  <si>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</si>
  <si>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</si>
  <si>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</si>
  <si>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</si>
  <si>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</si>
  <si>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</si>
  <si>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</si>
  <si>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</si>
  <si>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</si>
  <si>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</si>
  <si>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</si>
  <si>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</si>
  <si>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</si>
  <si>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</si>
  <si>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</si>
  <si>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</si>
  <si>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</si>
  <si>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</si>
  <si>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</si>
  <si>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</si>
  <si>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</si>
  <si>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</si>
  <si>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</si>
  <si>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</si>
  <si>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</si>
  <si>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</si>
  <si>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</si>
  <si>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</si>
  <si>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</si>
  <si>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</si>
  <si>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</si>
  <si>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</si>
  <si>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</si>
  <si>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</si>
  <si>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</si>
  <si>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</si>
  <si>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</si>
  <si>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</si>
  <si>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</si>
  <si>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</si>
  <si>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</si>
  <si>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</si>
  <si>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</si>
  <si>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</si>
  <si>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</si>
  <si>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</si>
  <si>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</si>
  <si>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</si>
  <si>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</si>
  <si>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</si>
  <si>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</si>
  <si>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</si>
  <si>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</si>
  <si>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</si>
  <si>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</si>
  <si>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</si>
  <si>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</si>
  <si>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</si>
  <si>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</si>
  <si>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</si>
  <si>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</si>
  <si>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</si>
  <si>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</si>
  <si>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</si>
  <si>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</si>
  <si>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</si>
  <si>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</si>
  <si>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</si>
  <si>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</si>
  <si>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</si>
  <si>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</si>
  <si>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</si>
  <si>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</si>
  <si>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</si>
  <si>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</si>
  <si>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</si>
  <si>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</si>
  <si>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</si>
  <si>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</si>
  <si>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</si>
  <si>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</si>
  <si>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</si>
  <si>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</si>
  <si>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</si>
  <si>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</si>
  <si>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</si>
  <si>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</si>
  <si>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</si>
  <si>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</si>
  <si>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</si>
  <si>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</si>
  <si>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</si>
  <si>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</si>
  <si>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</si>
  <si>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</si>
  <si>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</si>
  <si>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</si>
  <si>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</si>
  <si>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</si>
  <si>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</si>
  <si>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</si>
  <si>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</si>
  <si>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</si>
  <si>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</si>
  <si>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</si>
  <si>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</si>
  <si>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</si>
  <si>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</si>
  <si>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</si>
  <si>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</si>
  <si>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</si>
  <si>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</si>
  <si>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</si>
  <si>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</si>
  <si>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</si>
  <si>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</si>
  <si>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</si>
  <si>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</si>
  <si>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</si>
  <si>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</si>
  <si>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</si>
  <si>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</si>
  <si>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</si>
  <si>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</si>
  <si>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</si>
  <si>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</si>
  <si>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</si>
  <si>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</si>
  <si>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</si>
  <si>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</si>
  <si>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</si>
  <si>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</si>
  <si>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</si>
  <si>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</si>
  <si>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</si>
  <si>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</si>
  <si>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</si>
  <si>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</si>
  <si>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</si>
  <si>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</si>
  <si>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</si>
  <si>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</si>
  <si>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</si>
  <si>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</si>
  <si>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</si>
  <si>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</si>
  <si>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</si>
  <si>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</si>
  <si>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</si>
  <si>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</si>
  <si>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</si>
  <si>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</si>
  <si>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</si>
  <si>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</si>
  <si>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</si>
  <si>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</si>
  <si>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</si>
  <si>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</si>
  <si>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</si>
  <si>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</si>
  <si>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</si>
  <si>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</si>
  <si>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</si>
  <si>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</si>
  <si>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</si>
  <si>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</si>
  <si>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</si>
  <si>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</si>
  <si>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</si>
  <si>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</si>
  <si>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</si>
  <si>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</si>
  <si>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</si>
  <si>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</si>
  <si>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</si>
  <si>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</si>
  <si>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</si>
  <si>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</si>
  <si>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</si>
  <si>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</si>
  <si>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</si>
  <si>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</si>
  <si>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</si>
  <si>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</si>
  <si>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</si>
  <si>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</si>
  <si>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</si>
  <si>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</si>
  <si>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</si>
  <si>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</si>
  <si>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</si>
  <si>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</si>
  <si>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</si>
  <si>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</si>
  <si>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</si>
  <si>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</si>
  <si>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</si>
  <si>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</si>
  <si>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</si>
  <si>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</si>
  <si>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</si>
  <si>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</si>
  <si>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</si>
  <si>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</si>
  <si>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</si>
  <si>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</si>
  <si>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</si>
  <si>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</si>
  <si>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</si>
  <si>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</si>
  <si>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</si>
  <si>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</si>
  <si>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</si>
  <si>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</si>
  <si>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</si>
  <si>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</si>
  <si>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</si>
  <si>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</si>
  <si>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</si>
  <si>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</si>
  <si>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</si>
  <si>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</si>
  <si>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</si>
  <si>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</si>
  <si>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</si>
  <si>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</si>
  <si>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</si>
  <si>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</si>
  <si>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</si>
  <si>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</si>
  <si>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</si>
  <si>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</si>
  <si>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</si>
  <si>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</si>
  <si>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</si>
  <si>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</si>
  <si>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</si>
  <si>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</si>
  <si>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</si>
  <si>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</si>
  <si>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</si>
  <si>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</si>
  <si>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</si>
  <si>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</si>
  <si>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</si>
  <si>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</si>
  <si>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</si>
  <si>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</si>
  <si>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</si>
  <si>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</si>
  <si>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</si>
  <si>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</si>
  <si>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</si>
  <si>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</si>
  <si>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</si>
  <si>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</si>
  <si>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</si>
  <si>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</si>
  <si>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</si>
  <si>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</si>
  <si>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</si>
  <si>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</si>
  <si>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</si>
  <si>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</si>
  <si>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</si>
  <si>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</si>
  <si>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</si>
  <si>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</si>
  <si>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</si>
  <si>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</si>
  <si>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</si>
  <si>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</si>
  <si>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</si>
  <si>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</si>
  <si>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</si>
  <si>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</si>
  <si>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</si>
  <si>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</si>
  <si>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</si>
  <si>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</si>
  <si>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</si>
  <si>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</si>
  <si>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</si>
  <si>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</si>
  <si>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</si>
  <si>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</si>
  <si>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</si>
  <si>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</si>
  <si>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</si>
  <si>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</si>
  <si>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</si>
  <si>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</si>
  <si>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</si>
  <si>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</si>
  <si>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</si>
  <si>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</si>
  <si>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</si>
  <si>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</si>
  <si>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</si>
  <si>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</si>
  <si>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</si>
  <si>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</si>
  <si>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</si>
  <si>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</si>
  <si>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</si>
  <si>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</si>
  <si>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</si>
  <si>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</si>
  <si>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</si>
  <si>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</si>
  <si>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</si>
  <si>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</si>
  <si>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</si>
  <si>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</si>
  <si>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</si>
  <si>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</si>
  <si>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</si>
  <si>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</si>
  <si>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</si>
  <si>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</si>
  <si>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</si>
  <si>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</si>
  <si>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</si>
  <si>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</si>
  <si>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</si>
  <si>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</si>
  <si>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</si>
  <si>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</si>
  <si>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</si>
  <si>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</si>
  <si>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</si>
  <si>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</si>
  <si>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</si>
  <si>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</si>
  <si>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</si>
  <si>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</si>
  <si>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</si>
  <si>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</si>
  <si>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</si>
  <si>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</si>
  <si>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</si>
  <si>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</si>
  <si>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</si>
  <si>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</si>
  <si>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</si>
  <si>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</si>
  <si>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</si>
  <si>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</si>
  <si>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</si>
  <si>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</si>
  <si>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</si>
  <si>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</si>
  <si>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</si>
  <si>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</si>
  <si>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</si>
  <si>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</si>
  <si>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</si>
  <si>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</si>
  <si>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</si>
  <si>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</si>
  <si>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</si>
  <si>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</si>
  <si>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</si>
  <si>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</si>
  <si>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</si>
  <si>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</si>
  <si>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</si>
  <si>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</si>
  <si>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</si>
  <si>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</si>
  <si>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</si>
  <si>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</si>
  <si>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</si>
  <si>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</si>
  <si>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</si>
  <si>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</si>
  <si>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</si>
  <si>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</si>
  <si>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</si>
  <si>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</si>
  <si>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</si>
  <si>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</si>
  <si>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</si>
  <si>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</si>
  <si>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</si>
  <si>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</si>
  <si>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</si>
  <si>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</si>
  <si>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</si>
  <si>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</si>
  <si>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</si>
  <si>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</si>
  <si>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</si>
  <si>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</si>
  <si>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</si>
  <si>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</si>
  <si>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</si>
  <si>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</si>
  <si>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</si>
  <si>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</si>
  <si>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</si>
  <si>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</si>
  <si>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</si>
  <si>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</si>
  <si>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</si>
  <si>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</si>
  <si>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</si>
  <si>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</si>
  <si>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</si>
  <si>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</si>
  <si>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</si>
  <si>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</si>
  <si>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</si>
  <si>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</si>
  <si>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</si>
  <si>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</si>
  <si>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</si>
  <si>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</si>
  <si>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</si>
  <si>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</si>
  <si>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</si>
  <si>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</si>
  <si>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</si>
  <si>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</si>
  <si>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</si>
  <si>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</si>
  <si>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</si>
  <si>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</si>
  <si>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</si>
  <si>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</si>
  <si>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</si>
  <si>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</si>
  <si>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</si>
  <si>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</si>
  <si>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</si>
  <si>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</si>
  <si>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</si>
  <si>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</si>
  <si>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</si>
  <si>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</si>
  <si>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</si>
  <si>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</si>
  <si>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</si>
  <si>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</si>
  <si>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</si>
  <si>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</si>
  <si>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</si>
  <si>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</si>
  <si>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</si>
  <si>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</si>
  <si>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</si>
  <si>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</si>
  <si>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</si>
  <si>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</si>
  <si>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</si>
  <si>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</si>
  <si>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</si>
  <si>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</si>
  <si>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</si>
  <si>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</si>
  <si>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</si>
  <si>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</si>
  <si>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</si>
  <si>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</si>
  <si>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</si>
  <si>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</si>
  <si>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</si>
  <si>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</si>
  <si>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</si>
  <si>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</si>
  <si>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</si>
  <si>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</si>
  <si>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</si>
  <si>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</si>
  <si>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</si>
  <si>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</si>
  <si>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</si>
  <si>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</si>
  <si>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</si>
  <si>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</si>
  <si>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</si>
  <si>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</si>
  <si>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</si>
  <si>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</si>
  <si>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</si>
  <si>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</si>
  <si>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</si>
  <si>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</si>
  <si>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</si>
  <si>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</si>
  <si>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</si>
  <si>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</si>
  <si>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</si>
  <si>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</si>
  <si>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</si>
  <si>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</si>
  <si>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</si>
  <si>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</si>
  <si>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</si>
  <si>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</si>
  <si>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</si>
  <si>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</si>
  <si>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</si>
  <si>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</si>
  <si>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</si>
  <si>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</si>
  <si>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</si>
  <si>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</si>
  <si>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</si>
  <si>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</si>
  <si>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</si>
  <si>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</si>
  <si>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</si>
  <si>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</si>
  <si>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</si>
  <si>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</si>
  <si>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</si>
  <si>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</si>
  <si>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</si>
  <si>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</si>
  <si>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</si>
  <si>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</si>
  <si>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</si>
  <si>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</si>
  <si>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</si>
  <si>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</si>
  <si>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</si>
  <si>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</si>
  <si>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</si>
  <si>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</si>
  <si>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</si>
  <si>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</si>
  <si>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</si>
  <si>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</si>
  <si>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</si>
  <si>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</si>
  <si>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</si>
  <si>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</si>
  <si>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</si>
  <si>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</si>
  <si>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</si>
  <si>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</si>
  <si>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</si>
  <si>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</si>
  <si>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</si>
  <si>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</si>
  <si>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</si>
  <si>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</si>
  <si>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</si>
  <si>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</si>
  <si>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</si>
  <si>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</si>
  <si>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</si>
  <si>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</si>
  <si>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</si>
  <si>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</si>
  <si>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</si>
  <si>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</si>
  <si>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</si>
  <si>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</si>
  <si>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</si>
  <si>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</si>
  <si>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</si>
  <si>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</si>
  <si>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</si>
  <si>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</si>
  <si>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</si>
  <si>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</si>
  <si>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</si>
  <si>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</si>
  <si>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</si>
  <si>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</si>
  <si>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</si>
  <si>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</si>
  <si>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</si>
  <si>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</si>
  <si>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</si>
  <si>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</si>
  <si>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</si>
  <si>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</si>
  <si>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</si>
  <si>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</si>
  <si>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</si>
  <si>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</si>
  <si>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</si>
  <si>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</si>
  <si>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</si>
  <si>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</si>
  <si>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</si>
  <si>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</si>
  <si>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</si>
  <si>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</si>
  <si>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</si>
  <si>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</si>
  <si>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</si>
  <si>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</si>
  <si>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</si>
  <si>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</si>
  <si>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</si>
  <si>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</si>
  <si>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</si>
  <si>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</si>
  <si>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</si>
  <si>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</si>
  <si>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</si>
  <si>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</si>
  <si>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</si>
  <si>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</si>
  <si>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</si>
  <si>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</si>
  <si>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</si>
  <si>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</si>
  <si>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</si>
  <si>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</si>
  <si>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</si>
  <si>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</si>
  <si>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</si>
  <si>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</si>
  <si>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</si>
  <si>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</si>
  <si>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</si>
  <si>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</si>
  <si>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</si>
  <si>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</si>
  <si>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</si>
  <si>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</si>
  <si>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</si>
  <si>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</si>
  <si>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</si>
  <si>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</si>
  <si>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</si>
  <si>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</si>
  <si>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</si>
  <si>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</si>
  <si>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</si>
  <si>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</si>
  <si>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</si>
  <si>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</si>
  <si>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</si>
  <si>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</si>
  <si>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</si>
  <si>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</si>
  <si>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</si>
  <si>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</si>
  <si>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</si>
  <si>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</si>
  <si>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</si>
  <si>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</si>
  <si>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</si>
  <si>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</si>
  <si>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</si>
  <si>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</si>
  <si>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</si>
  <si>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</si>
  <si>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</si>
  <si>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</si>
  <si>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</si>
  <si>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</si>
  <si>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</si>
  <si>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</si>
  <si>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</si>
  <si>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</si>
  <si>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</si>
  <si>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</si>
  <si>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</si>
  <si>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</si>
  <si>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</si>
  <si>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</si>
  <si>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</si>
  <si>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</si>
  <si>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</si>
  <si>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</si>
  <si>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</si>
  <si>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</si>
  <si>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</si>
  <si>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</si>
  <si>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</si>
  <si>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</si>
  <si>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</si>
  <si>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</si>
  <si>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</si>
  <si>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</si>
  <si>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</si>
  <si>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</si>
  <si>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</si>
  <si>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</si>
  <si>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</si>
  <si>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</si>
  <si>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</si>
  <si>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</si>
  <si>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</si>
  <si>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</si>
  <si>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</si>
  <si>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</si>
  <si>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</si>
  <si>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</si>
  <si>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</si>
  <si>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</si>
  <si>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</si>
  <si>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</si>
  <si>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</si>
  <si>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</si>
  <si>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</si>
  <si>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</si>
  <si>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</si>
  <si>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</si>
  <si>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</si>
  <si>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</si>
  <si>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</si>
  <si>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</si>
  <si>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</si>
  <si>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</si>
  <si>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</si>
  <si>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</si>
  <si>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</si>
  <si>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</si>
  <si>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</si>
  <si>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</si>
  <si>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</si>
  <si>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</si>
  <si>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</si>
  <si>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</si>
  <si>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</si>
  <si>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</si>
  <si>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</si>
  <si>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</si>
  <si>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</si>
  <si>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</si>
  <si>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</si>
  <si>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</si>
  <si>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</si>
  <si>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</si>
  <si>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</si>
  <si>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</si>
  <si>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</si>
  <si>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</si>
  <si>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</si>
  <si>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</si>
  <si>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</si>
  <si>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</si>
  <si>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</si>
  <si>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</si>
  <si>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</si>
  <si>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</si>
  <si>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</si>
  <si>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</si>
  <si>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</si>
  <si>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</si>
  <si>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</si>
  <si>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</si>
  <si>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</si>
  <si>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</si>
  <si>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</si>
  <si>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</si>
  <si>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</si>
  <si>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</si>
  <si>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</si>
  <si>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</si>
  <si>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</si>
  <si>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</si>
  <si>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</si>
  <si>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</si>
  <si>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</si>
  <si>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</si>
  <si>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</si>
  <si>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</si>
  <si>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</si>
  <si>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</si>
  <si>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</si>
  <si>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</si>
  <si>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</si>
  <si>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</si>
  <si>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</si>
  <si>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</si>
  <si>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</si>
  <si>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</si>
  <si>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</si>
  <si>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</si>
  <si>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</si>
  <si>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</si>
  <si>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</si>
  <si>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</si>
  <si>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</si>
  <si>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</si>
  <si>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</si>
  <si>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</si>
  <si>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</si>
  <si>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</si>
  <si>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</si>
  <si>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</si>
  <si>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</si>
  <si>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</si>
  <si>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</si>
  <si>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</si>
  <si>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</si>
  <si>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</si>
  <si>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</si>
  <si>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</si>
  <si>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</si>
  <si>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</si>
  <si>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</si>
  <si>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</si>
  <si>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</si>
  <si>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</si>
  <si>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</si>
  <si>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</si>
  <si>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</si>
  <si>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</si>
  <si>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</si>
  <si>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</si>
  <si>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</si>
  <si>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</si>
  <si>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</si>
  <si>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</si>
  <si>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</si>
  <si>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</si>
  <si>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</si>
  <si>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</si>
  <si>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</si>
  <si>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</si>
  <si>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</si>
  <si>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</si>
  <si>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</si>
  <si>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</si>
  <si>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</si>
  <si>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</si>
  <si>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</si>
  <si>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</si>
  <si>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</si>
  <si>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</si>
  <si>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</si>
  <si>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</si>
  <si>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</si>
  <si>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</si>
  <si>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</si>
  <si>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</si>
  <si>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</si>
  <si>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</si>
  <si>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</si>
  <si>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</si>
  <si>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</si>
  <si>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</si>
  <si>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</si>
  <si>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</si>
  <si>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</si>
  <si>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</si>
  <si>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</si>
  <si>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</si>
  <si>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</si>
  <si>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</si>
  <si>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</si>
  <si>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</si>
  <si>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</si>
  <si>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</si>
  <si>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</si>
  <si>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</si>
  <si>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</si>
  <si>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</si>
  <si>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</si>
  <si>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</si>
  <si>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</si>
  <si>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</si>
  <si>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</si>
  <si>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</si>
  <si>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</si>
  <si>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</si>
  <si>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</si>
  <si>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</si>
  <si>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</si>
  <si>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</si>
  <si>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</si>
  <si>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</si>
  <si>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</si>
  <si>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</si>
  <si>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</si>
  <si>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</si>
  <si>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</si>
  <si>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</si>
  <si>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</si>
  <si>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</si>
  <si>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</si>
  <si>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</si>
  <si>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</si>
  <si>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</si>
  <si>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</si>
  <si>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</si>
  <si>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</si>
  <si>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</si>
  <si>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</si>
  <si>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</si>
  <si>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</si>
  <si>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</si>
  <si>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</si>
  <si>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</si>
  <si>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</si>
  <si>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</si>
  <si>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</si>
  <si>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</si>
  <si>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</si>
  <si>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</si>
  <si>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</si>
  <si>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</si>
  <si>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</si>
  <si>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</si>
  <si>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</si>
  <si>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</si>
  <si>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</si>
  <si>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</si>
  <si>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</si>
  <si>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</si>
  <si>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</si>
  <si>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</si>
  <si>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</si>
  <si>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</si>
  <si>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</si>
  <si>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</si>
  <si>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</si>
  <si>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</si>
  <si>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</si>
  <si>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</si>
  <si>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</si>
  <si>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</si>
  <si>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</si>
  <si>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</si>
  <si>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</si>
  <si>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</si>
  <si>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</si>
  <si>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</si>
  <si>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</si>
  <si>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</si>
  <si>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</si>
  <si>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</si>
  <si>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</si>
  <si>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</si>
  <si>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</si>
  <si>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</si>
  <si>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</si>
  <si>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</si>
  <si>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</si>
  <si>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</si>
  <si>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</si>
  <si>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</si>
  <si>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</si>
  <si>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</si>
  <si>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</si>
  <si>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</si>
  <si>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</si>
  <si>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</si>
  <si>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</si>
  <si>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</si>
  <si>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</si>
  <si>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</si>
  <si>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</si>
  <si>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</si>
  <si>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</si>
  <si>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</si>
  <si>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</si>
  <si>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</si>
  <si>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</si>
  <si>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</si>
  <si>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</si>
  <si>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</si>
  <si>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</si>
  <si>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</si>
  <si>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</si>
  <si>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</si>
  <si>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</si>
  <si>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</si>
  <si>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</si>
  <si>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</si>
  <si>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</si>
  <si>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</si>
  <si>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</si>
  <si>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</si>
  <si>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</si>
  <si>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</si>
  <si>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</si>
  <si>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</si>
  <si>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</si>
  <si>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</si>
  <si>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</si>
  <si>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</si>
  <si>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</si>
  <si>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</si>
  <si>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</si>
  <si>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</si>
  <si>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</si>
  <si>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</si>
  <si>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</si>
  <si>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</si>
  <si>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</si>
  <si>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</si>
  <si>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</si>
  <si>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</si>
  <si>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</si>
  <si>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</si>
  <si>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</si>
  <si>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</si>
  <si>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</si>
  <si>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</si>
  <si>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</si>
  <si>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</si>
  <si>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</si>
  <si>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</si>
  <si>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</si>
  <si>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</si>
  <si>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</si>
  <si>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</si>
  <si>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</si>
  <si>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</si>
  <si>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</si>
  <si>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</si>
  <si>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</si>
  <si>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</si>
  <si>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</si>
  <si>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</si>
  <si>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</si>
  <si>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</si>
  <si>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</si>
  <si>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</si>
  <si>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</si>
  <si>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</si>
  <si>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</si>
  <si>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</si>
  <si>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</si>
  <si>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</si>
  <si>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</si>
  <si>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</si>
  <si>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</si>
  <si>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</si>
  <si>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</si>
  <si>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</si>
  <si>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</si>
  <si>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</si>
  <si>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</si>
  <si>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</si>
  <si>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</si>
  <si>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</si>
  <si>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</si>
  <si>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</si>
  <si>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</si>
  <si>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</si>
  <si>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</si>
  <si>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</si>
  <si>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</si>
  <si>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</si>
  <si>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</si>
  <si>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</si>
  <si>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</si>
  <si>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</si>
  <si>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</si>
  <si>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</si>
  <si>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</si>
  <si>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</si>
  <si>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</si>
  <si>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</si>
  <si>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</si>
  <si>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</si>
  <si>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</si>
  <si>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</si>
  <si>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</si>
  <si>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</si>
  <si>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</si>
  <si>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</si>
  <si>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</si>
  <si>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</si>
  <si>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</si>
  <si>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</si>
  <si>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</si>
  <si>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</si>
  <si>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</si>
  <si>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</si>
  <si>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</si>
  <si>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</si>
  <si>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</si>
  <si>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</si>
  <si>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</si>
  <si>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</si>
  <si>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</si>
  <si>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</si>
  <si>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</si>
  <si>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</si>
  <si>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</si>
  <si>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</si>
  <si>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</si>
  <si>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</si>
  <si>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</si>
  <si>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</si>
  <si>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</si>
  <si>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</si>
  <si>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</si>
  <si>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</si>
  <si>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</si>
  <si>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</si>
  <si>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</si>
  <si>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</si>
  <si>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</si>
  <si>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</si>
  <si>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</si>
  <si>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</si>
  <si>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</si>
  <si>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</si>
  <si>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</si>
  <si>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</si>
  <si>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</si>
  <si>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</si>
  <si>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</si>
  <si>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</si>
  <si>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</si>
  <si>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</si>
  <si>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</si>
  <si>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</si>
  <si>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</si>
  <si>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</si>
  <si>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</si>
  <si>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</si>
  <si>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</si>
  <si>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</si>
  <si>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</si>
  <si>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</si>
  <si>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</si>
  <si>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</si>
  <si>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</si>
  <si>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</si>
  <si>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</si>
  <si>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</si>
  <si>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</si>
  <si>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</si>
  <si>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</si>
  <si>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</si>
  <si>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</si>
  <si>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</si>
  <si>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</si>
  <si>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</si>
  <si>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</si>
  <si>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</si>
  <si>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</si>
  <si>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</si>
  <si>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</si>
  <si>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</si>
  <si>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</si>
  <si>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</si>
  <si>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</si>
  <si>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</si>
  <si>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</si>
  <si>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</si>
  <si>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</si>
  <si>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</si>
  <si>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</si>
  <si>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</si>
  <si>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</si>
  <si>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</si>
  <si>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</si>
  <si>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</si>
  <si>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</si>
  <si>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</si>
  <si>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</si>
  <si>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</si>
  <si>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</si>
  <si>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</si>
  <si>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</si>
  <si>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</si>
  <si>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</si>
  <si>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</si>
  <si>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</si>
  <si>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</si>
  <si>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</si>
  <si>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</si>
  <si>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</si>
  <si>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</si>
  <si>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</si>
  <si>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</si>
  <si>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</si>
  <si>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</si>
  <si>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</si>
  <si>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</si>
  <si>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</si>
  <si>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</si>
  <si>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</si>
  <si>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</si>
  <si>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</si>
  <si>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</si>
  <si>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</si>
  <si>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</si>
  <si>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</si>
  <si>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</si>
  <si>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</si>
  <si>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</si>
  <si>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</si>
  <si>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</si>
  <si>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</si>
  <si>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</si>
  <si>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</si>
  <si>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</si>
  <si>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</si>
  <si>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</si>
  <si>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</si>
  <si>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</si>
  <si>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</si>
  <si>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</si>
  <si>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</si>
  <si>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</si>
  <si>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</si>
  <si>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</si>
  <si>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</si>
  <si>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</si>
  <si>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</si>
  <si>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</si>
  <si>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</si>
  <si>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</si>
  <si>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</si>
  <si>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</si>
  <si>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</si>
  <si>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</si>
  <si>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</si>
  <si>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</si>
  <si>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</si>
  <si>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</si>
  <si>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</si>
  <si>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</si>
  <si>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</si>
  <si>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</si>
  <si>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</si>
  <si>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</si>
  <si>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</si>
  <si>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</si>
  <si>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</si>
  <si>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</si>
  <si>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</si>
  <si>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</si>
  <si>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</si>
  <si>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</si>
  <si>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</si>
  <si>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</si>
  <si>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</si>
  <si>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</si>
  <si>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</si>
  <si>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</si>
  <si>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</si>
  <si>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</si>
  <si>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</si>
  <si>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</si>
  <si>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</si>
  <si>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</si>
  <si>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</si>
  <si>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</si>
  <si>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</si>
  <si>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</si>
  <si>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</si>
  <si>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</si>
  <si>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</si>
  <si>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</si>
  <si>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</si>
  <si>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</si>
  <si>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</si>
  <si>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</si>
  <si>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</si>
  <si>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</si>
  <si>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</si>
  <si>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</si>
  <si>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</si>
  <si>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</si>
  <si>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</si>
  <si>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</si>
  <si>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</si>
  <si>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</si>
  <si>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</si>
  <si>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</si>
  <si>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</si>
  <si>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</si>
  <si>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</si>
  <si>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</si>
  <si>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</si>
  <si>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</si>
  <si>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</si>
  <si>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</si>
  <si>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</si>
  <si>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</si>
  <si>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</si>
  <si>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</si>
  <si>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</si>
  <si>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</si>
  <si>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</si>
  <si>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</si>
  <si>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</si>
  <si>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</si>
  <si>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</si>
  <si>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</si>
  <si>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</si>
  <si>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</si>
  <si>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</si>
  <si>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</si>
  <si>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</si>
  <si>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</si>
  <si>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</si>
  <si>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</si>
  <si>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</si>
  <si>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</si>
  <si>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</si>
  <si>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</si>
  <si>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</si>
  <si>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</si>
  <si>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</si>
  <si>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</si>
  <si>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</si>
  <si>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</si>
  <si>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</si>
  <si>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</si>
  <si>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</si>
  <si>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</si>
  <si>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</si>
  <si>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</si>
  <si>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</si>
  <si>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</si>
  <si>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</si>
  <si>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</si>
  <si>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</si>
  <si>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</si>
  <si>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</si>
  <si>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</si>
  <si>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</si>
  <si>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</si>
  <si>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</si>
  <si>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</si>
  <si>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</si>
  <si>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</si>
  <si>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</si>
  <si>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</si>
  <si>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</si>
  <si>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</si>
  <si>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</si>
  <si>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</si>
  <si>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</si>
  <si>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</si>
  <si>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</si>
  <si>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</si>
  <si>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</si>
  <si>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</si>
  <si>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</si>
  <si>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</si>
  <si>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</si>
  <si>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</si>
  <si>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</si>
  <si>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</si>
  <si>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</si>
  <si>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</si>
  <si>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</si>
  <si>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</si>
  <si>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</si>
  <si>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</si>
  <si>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</si>
  <si>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</si>
  <si>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</si>
  <si>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</si>
  <si>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</si>
  <si>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</si>
  <si>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</si>
  <si>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</si>
  <si>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</si>
  <si>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</si>
  <si>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</si>
  <si>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</si>
  <si>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</si>
  <si>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</si>
  <si>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</si>
  <si>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</si>
  <si>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</si>
  <si>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</si>
  <si>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</si>
  <si>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</si>
  <si>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</si>
  <si>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</si>
  <si>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</si>
  <si>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</si>
  <si>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</si>
  <si>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</si>
  <si>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</si>
  <si>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</si>
  <si>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</si>
  <si>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</si>
  <si>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</si>
  <si>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</si>
  <si>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</si>
  <si>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</si>
  <si>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</si>
  <si>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</si>
  <si>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</si>
  <si>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</si>
  <si>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</si>
  <si>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</si>
  <si>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</si>
  <si>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</si>
  <si>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</si>
  <si>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</si>
  <si>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</si>
  <si>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</si>
  <si>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</si>
  <si>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</si>
  <si>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</si>
  <si>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</si>
  <si>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</si>
  <si>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</si>
  <si>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</si>
  <si>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</si>
  <si>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</si>
  <si>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</si>
  <si>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</si>
  <si>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</si>
  <si>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</si>
  <si>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</si>
  <si>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</si>
  <si>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</si>
  <si>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</si>
  <si>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</si>
  <si>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</si>
  <si>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</si>
  <si>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</si>
  <si>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</si>
  <si>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</si>
  <si>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</si>
  <si>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</si>
  <si>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</si>
  <si>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</si>
  <si>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</si>
  <si>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</si>
  <si>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</si>
  <si>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</si>
  <si>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</si>
  <si>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</si>
  <si>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</si>
  <si>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</si>
  <si>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</si>
  <si>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</si>
  <si>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</si>
  <si>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</si>
  <si>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</si>
  <si>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</si>
  <si>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</si>
  <si>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</si>
  <si>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</si>
  <si>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</si>
  <si>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</si>
  <si>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</si>
  <si>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</si>
  <si>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</si>
  <si>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</si>
  <si>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</si>
  <si>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</si>
  <si>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</si>
  <si>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</si>
  <si>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</si>
  <si>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</si>
  <si>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</si>
  <si>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</si>
  <si>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</si>
  <si>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</si>
  <si>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</si>
  <si>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</si>
  <si>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</si>
  <si>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</si>
  <si>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</si>
  <si>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</si>
  <si>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</si>
  <si>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</si>
  <si>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</si>
  <si>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</si>
  <si>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</si>
  <si>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</si>
  <si>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</si>
  <si>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</si>
  <si>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</si>
  <si>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</si>
  <si>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</si>
  <si>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</si>
  <si>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</si>
  <si>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</si>
  <si>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</si>
  <si>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</si>
  <si>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</si>
  <si>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</si>
  <si>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</si>
  <si>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</si>
  <si>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</si>
  <si>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</si>
  <si>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</si>
  <si>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</si>
  <si>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</si>
  <si>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</si>
  <si>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</si>
  <si>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</si>
  <si>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</si>
  <si>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</si>
  <si>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</si>
  <si>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</si>
  <si>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</si>
  <si>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</si>
  <si>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</si>
  <si>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</si>
  <si>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</si>
  <si>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</si>
  <si>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</si>
  <si>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</si>
  <si>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</si>
  <si>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</si>
  <si>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</si>
  <si>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</si>
  <si>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</si>
  <si>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</si>
  <si>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</si>
  <si>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</si>
  <si>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</si>
  <si>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</si>
  <si>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</si>
  <si>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</si>
  <si>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</si>
  <si>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</si>
  <si>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</si>
  <si>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</si>
  <si>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</si>
  <si>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</si>
  <si>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</si>
  <si>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</si>
  <si>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</si>
  <si>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</si>
  <si>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</si>
  <si>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</si>
  <si>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</si>
  <si>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</si>
  <si>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</si>
  <si>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</si>
  <si>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</si>
  <si>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</si>
  <si>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</si>
  <si>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</si>
  <si>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</si>
  <si>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</si>
  <si>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</si>
  <si>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</si>
  <si>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</si>
  <si>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</si>
  <si>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</si>
  <si>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</si>
  <si>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</si>
  <si>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</si>
  <si>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</si>
  <si>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</si>
  <si>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</si>
  <si>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</si>
  <si>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</si>
  <si>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</si>
  <si>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</si>
  <si>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</si>
  <si>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</si>
  <si>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</si>
  <si>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</si>
  <si>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</si>
  <si>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</si>
  <si>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</si>
  <si>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</si>
  <si>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</si>
  <si>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</si>
  <si>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</si>
  <si>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</si>
  <si>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</si>
  <si>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</si>
  <si>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</si>
  <si>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</si>
  <si>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</si>
  <si>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</si>
  <si>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</si>
  <si>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</si>
  <si>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</si>
  <si>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</si>
  <si>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</si>
  <si>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</si>
  <si>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</si>
  <si>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</si>
  <si>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</si>
  <si>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</si>
  <si>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</si>
  <si>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</si>
  <si>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</si>
  <si>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</si>
  <si>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</si>
  <si>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</si>
  <si>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</si>
  <si>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</si>
  <si>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</si>
  <si>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</si>
  <si>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</si>
  <si>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</si>
  <si>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</si>
  <si>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</si>
  <si>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</si>
  <si>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</si>
  <si>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</si>
  <si>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</si>
  <si>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</si>
  <si>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</si>
  <si>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</si>
  <si>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</si>
  <si>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</si>
  <si>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</si>
  <si>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</si>
  <si>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</si>
  <si>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</si>
  <si>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</si>
  <si>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</si>
  <si>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</si>
  <si>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</si>
  <si>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</si>
  <si>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</si>
  <si>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</si>
  <si>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</si>
  <si>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</si>
  <si>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</si>
  <si>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</si>
  <si>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</si>
  <si>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</si>
  <si>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</si>
  <si>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</si>
  <si>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</si>
  <si>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</si>
  <si>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</si>
  <si>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</si>
  <si>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</si>
  <si>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</si>
  <si>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</si>
  <si>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</si>
  <si>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</si>
  <si>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</si>
  <si>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</si>
  <si>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</si>
  <si>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</si>
  <si>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</si>
  <si>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</si>
  <si>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</si>
  <si>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</si>
  <si>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</si>
  <si>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</si>
  <si>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</si>
  <si>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</si>
  <si>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</si>
  <si>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</si>
  <si>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</si>
  <si>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</si>
  <si>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</si>
  <si>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</si>
  <si>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</si>
  <si>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</si>
  <si>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</si>
  <si>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</si>
  <si>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</si>
  <si>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</si>
  <si>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</si>
  <si>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</si>
  <si>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</si>
  <si>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</si>
  <si>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</si>
  <si>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</si>
  <si>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</si>
  <si>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</si>
  <si>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</si>
  <si>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</si>
  <si>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</si>
  <si>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</si>
  <si>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</si>
  <si>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</si>
  <si>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</si>
  <si>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</si>
  <si>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</si>
  <si>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</si>
  <si>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</si>
  <si>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</si>
  <si>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</si>
  <si>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</si>
  <si>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</si>
  <si>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</si>
  <si>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</si>
  <si>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</si>
  <si>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</si>
  <si>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</si>
  <si>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</si>
  <si>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</si>
  <si>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</si>
  <si>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</si>
  <si>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</si>
  <si>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</si>
  <si>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</si>
  <si>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</si>
  <si>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</si>
  <si>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</si>
  <si>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</si>
  <si>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</si>
  <si>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</si>
  <si>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</si>
  <si>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</si>
  <si>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</si>
  <si>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</si>
  <si>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</si>
  <si>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</si>
  <si>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</si>
  <si>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</si>
  <si>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</si>
  <si>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</si>
  <si>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</si>
  <si>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</si>
  <si>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</si>
  <si>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</si>
  <si>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</si>
  <si>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</si>
  <si>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</si>
  <si>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</si>
  <si>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</si>
  <si>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</si>
  <si>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</si>
  <si>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</si>
  <si>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</si>
  <si>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</si>
  <si>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</si>
  <si>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</si>
  <si>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</si>
  <si>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</si>
  <si>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</si>
  <si>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</si>
  <si>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</si>
  <si>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</si>
  <si>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</si>
  <si>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</si>
  <si>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</si>
  <si>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</si>
  <si>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</si>
  <si>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</si>
  <si>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</si>
  <si>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</si>
  <si>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</si>
  <si>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</si>
  <si>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</si>
  <si>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</si>
  <si>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</si>
  <si>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</si>
  <si>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</si>
  <si>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</si>
  <si>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</si>
  <si>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</si>
  <si>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</si>
  <si>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</si>
  <si>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</si>
  <si>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</si>
  <si>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</si>
  <si>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</si>
  <si>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</si>
  <si>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</si>
  <si>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</si>
  <si>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</si>
  <si>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</si>
  <si>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</si>
  <si>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</si>
  <si>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</si>
  <si>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</si>
  <si>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</si>
  <si>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</si>
  <si>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</si>
  <si>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</si>
  <si>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</si>
  <si>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</si>
  <si>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</si>
  <si>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</si>
  <si>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</si>
  <si>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</si>
  <si>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</si>
  <si>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</si>
  <si>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</si>
  <si>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</si>
  <si>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</si>
  <si>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</si>
  <si>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</si>
  <si>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</si>
  <si>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</si>
  <si>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</si>
  <si>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</si>
  <si>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</si>
  <si>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</si>
  <si>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</si>
  <si>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</si>
  <si>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</si>
  <si>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</si>
  <si>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</si>
  <si>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</si>
  <si>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</si>
  <si>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</si>
  <si>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</si>
  <si>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</si>
  <si>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</si>
  <si>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</si>
  <si>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</si>
  <si>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</si>
  <si>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</si>
  <si>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</si>
  <si>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</si>
  <si>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</si>
  <si>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</si>
  <si>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</si>
  <si>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</si>
  <si>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</si>
  <si>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</si>
  <si>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</si>
  <si>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</si>
  <si>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</si>
  <si>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</si>
  <si>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</si>
  <si>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</si>
  <si>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</si>
  <si>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</si>
  <si>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</si>
  <si>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</si>
  <si>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</si>
  <si>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</si>
  <si>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</si>
  <si>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</si>
  <si>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</si>
  <si>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</si>
  <si>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</si>
  <si>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</si>
  <si>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</si>
  <si>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</si>
  <si>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</si>
  <si>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</si>
  <si>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</si>
  <si>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</si>
  <si>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</si>
  <si>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</si>
  <si>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</si>
  <si>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</si>
  <si>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</si>
  <si>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</si>
  <si>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</si>
  <si>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</si>
  <si>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</si>
  <si>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</si>
  <si>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</si>
  <si>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</si>
  <si>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</si>
  <si>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</si>
  <si>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</si>
  <si>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</si>
  <si>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</si>
  <si>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</si>
  <si>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</si>
  <si>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</si>
  <si>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</si>
  <si>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</si>
  <si>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</si>
  <si>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</si>
  <si>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</si>
  <si>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</si>
  <si>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</si>
  <si>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</si>
  <si>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</si>
  <si>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</si>
  <si>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</si>
  <si>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</si>
  <si>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</si>
  <si>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</si>
  <si>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</si>
  <si>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</si>
  <si>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</si>
  <si>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</si>
  <si>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</si>
  <si>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</si>
  <si>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</si>
  <si>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</si>
  <si>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</si>
  <si>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</si>
  <si>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</si>
  <si>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</si>
  <si>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</si>
  <si>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</si>
  <si>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</si>
  <si>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</si>
  <si>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</si>
  <si>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</si>
  <si>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</si>
  <si>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</si>
  <si>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</si>
  <si>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</si>
  <si>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</si>
  <si>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</si>
  <si>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</si>
  <si>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</si>
  <si>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</si>
  <si>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</si>
  <si>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</si>
  <si>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</si>
  <si>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</si>
  <si>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</si>
  <si>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</si>
  <si>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</si>
  <si>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</si>
  <si>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</si>
  <si>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</si>
  <si>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</si>
  <si>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</si>
  <si>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</si>
  <si>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</si>
  <si>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</si>
  <si>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</si>
  <si>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</si>
  <si>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</si>
  <si>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</si>
  <si>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</si>
  <si>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</si>
  <si>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</si>
  <si>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</si>
  <si>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</si>
  <si>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</si>
  <si>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</si>
  <si>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</si>
  <si>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</si>
  <si>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</si>
  <si>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</si>
  <si>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</si>
  <si>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</si>
  <si>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</si>
  <si>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</si>
  <si>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</si>
  <si>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</si>
  <si>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</si>
  <si>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</si>
  <si>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</si>
  <si>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</si>
  <si>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</si>
  <si>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</si>
  <si>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</si>
  <si>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</si>
  <si>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</si>
  <si>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</si>
  <si>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</si>
  <si>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</si>
  <si>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</si>
  <si>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</si>
  <si>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</si>
  <si>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</si>
  <si>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</si>
  <si>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</si>
  <si>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</si>
  <si>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</si>
  <si>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</si>
  <si>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</si>
  <si>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</si>
  <si>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</si>
  <si>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</si>
  <si>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</si>
  <si>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</si>
  <si>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</si>
  <si>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</si>
  <si>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</si>
  <si>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</si>
  <si>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</si>
  <si>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</si>
  <si>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</si>
  <si>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</si>
  <si>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</si>
  <si>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</si>
  <si>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</si>
  <si>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</si>
  <si>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</si>
  <si>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</si>
  <si>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</si>
  <si>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</si>
  <si>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</si>
  <si>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</si>
  <si>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</si>
  <si>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</si>
  <si>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</si>
  <si>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</si>
  <si>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</si>
  <si>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</si>
  <si>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</si>
  <si>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</si>
  <si>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</si>
  <si>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</si>
  <si>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</si>
  <si>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</si>
  <si>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</si>
  <si>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</si>
  <si>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</si>
  <si>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</si>
  <si>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</si>
  <si>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</si>
  <si>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</si>
  <si>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</si>
  <si>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</si>
  <si>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</si>
  <si>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</si>
  <si>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</si>
  <si>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</si>
  <si>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</si>
  <si>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</si>
  <si>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</si>
  <si>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</si>
  <si>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</si>
  <si>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</si>
  <si>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</si>
  <si>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</si>
  <si>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</si>
  <si>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</si>
  <si>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</si>
  <si>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</si>
  <si>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</si>
  <si>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</si>
  <si>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</si>
  <si>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</si>
  <si>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</si>
  <si>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</si>
  <si>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</si>
  <si>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</si>
  <si>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</si>
  <si>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</si>
  <si>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</si>
  <si>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</si>
  <si>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</si>
  <si>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</si>
  <si>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</si>
  <si>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</si>
  <si>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</si>
  <si>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</si>
  <si>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</si>
  <si>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</si>
  <si>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</si>
  <si>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</si>
  <si>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</si>
  <si>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</si>
  <si>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</si>
  <si>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</si>
  <si>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</si>
  <si>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</si>
  <si>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</si>
  <si>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</si>
  <si>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</si>
  <si>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</si>
  <si>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</si>
  <si>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</si>
  <si>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</si>
  <si>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</si>
  <si>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</si>
  <si>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</si>
  <si>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</si>
  <si>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</si>
  <si>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</si>
  <si>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</si>
  <si>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</si>
  <si>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</si>
  <si>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</si>
  <si>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</si>
  <si>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</si>
  <si>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</si>
  <si>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</si>
  <si>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</si>
  <si>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</si>
  <si>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</si>
  <si>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</si>
  <si>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</si>
  <si>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</si>
  <si>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</si>
  <si>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</si>
  <si>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</si>
  <si>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</si>
  <si>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</si>
  <si>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</si>
  <si>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</si>
  <si>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</si>
  <si>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</si>
  <si>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</si>
  <si>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</si>
  <si>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</si>
  <si>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</si>
  <si>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</si>
  <si>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</si>
  <si>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</si>
  <si>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</si>
  <si>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</si>
  <si>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</si>
  <si>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</si>
  <si>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</si>
  <si>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</si>
  <si>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</si>
  <si>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</si>
  <si>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</si>
  <si>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</si>
  <si>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</si>
  <si>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</si>
  <si>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</si>
  <si>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</si>
  <si>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</si>
  <si>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</si>
  <si>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</si>
  <si>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</si>
  <si>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</si>
  <si>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</si>
  <si>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</si>
  <si>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</si>
  <si>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</si>
  <si>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</si>
  <si>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</si>
  <si>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</si>
  <si>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</si>
  <si>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</si>
  <si>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</si>
  <si>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</si>
  <si>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</si>
  <si>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</si>
  <si>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</si>
  <si>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</si>
  <si>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</si>
  <si>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</si>
  <si>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</si>
  <si>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</si>
  <si>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</si>
  <si>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</si>
  <si>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</si>
  <si>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</si>
  <si>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</si>
  <si>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</si>
  <si>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</si>
  <si>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</si>
  <si>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</si>
  <si>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</si>
  <si>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</si>
  <si>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</si>
  <si>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</si>
  <si>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</si>
  <si>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</si>
  <si>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</si>
  <si>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</si>
  <si>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</si>
  <si>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</si>
  <si>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</si>
  <si>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</si>
  <si>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</si>
  <si>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</si>
  <si>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</si>
  <si>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</si>
  <si>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</si>
  <si>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</si>
  <si>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</si>
  <si>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</si>
  <si>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</si>
  <si>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</si>
  <si>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</si>
  <si>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</si>
  <si>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</si>
  <si>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</si>
  <si>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</si>
  <si>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</si>
  <si>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</si>
  <si>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</si>
  <si>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</si>
  <si>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</si>
  <si>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</si>
  <si>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</si>
  <si>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</si>
  <si>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</si>
  <si>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</si>
  <si>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</si>
  <si>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</si>
  <si>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</si>
  <si>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</si>
  <si>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</si>
  <si>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</si>
  <si>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</si>
  <si>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</si>
  <si>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</si>
  <si>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</si>
  <si>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</si>
  <si>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</si>
  <si>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</si>
  <si>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</si>
  <si>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</si>
  <si>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</si>
  <si>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</si>
  <si>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</si>
  <si>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</si>
  <si>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</si>
  <si>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</si>
  <si>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</si>
  <si>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</si>
  <si>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</si>
  <si>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</si>
  <si>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</si>
  <si>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</si>
  <si>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</si>
  <si>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</si>
  <si>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</si>
  <si>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</si>
  <si>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</si>
  <si>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</si>
  <si>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</si>
  <si>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</si>
  <si>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</si>
  <si>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</si>
  <si>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</si>
  <si>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</si>
  <si>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</si>
  <si>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</si>
  <si>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</si>
  <si>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</si>
  <si>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</si>
  <si>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</si>
  <si>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</si>
  <si>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</si>
  <si>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</si>
  <si>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</si>
  <si>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</si>
  <si>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</si>
  <si>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</si>
  <si>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</si>
  <si>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</si>
  <si>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</si>
  <si>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</si>
  <si>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</si>
  <si>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</si>
  <si>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</si>
  <si>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</si>
  <si>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</si>
  <si>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</si>
  <si>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</si>
  <si>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</si>
  <si>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</si>
  <si>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</si>
  <si>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</si>
  <si>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</si>
  <si>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</si>
  <si>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</si>
  <si>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</si>
  <si>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</si>
  <si>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</si>
  <si>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</si>
  <si>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</si>
  <si>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</si>
  <si>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</si>
  <si>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</si>
  <si>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</si>
  <si>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</si>
  <si>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</si>
  <si>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</si>
  <si>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</si>
  <si>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</si>
  <si>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</si>
  <si>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</si>
  <si>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</si>
  <si>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</si>
  <si>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</si>
  <si>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</si>
  <si>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</si>
  <si>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</si>
  <si>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</si>
  <si>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</si>
  <si>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</si>
  <si>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</si>
  <si>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</si>
  <si>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</si>
  <si>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</si>
  <si>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</si>
  <si>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</si>
  <si>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</si>
  <si>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</si>
  <si>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</si>
  <si>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</si>
  <si>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</si>
  <si>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</si>
  <si>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</si>
  <si>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</si>
  <si>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</si>
  <si>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</si>
  <si>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</si>
  <si>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</si>
  <si>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</si>
  <si>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</si>
  <si>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</si>
  <si>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</si>
  <si>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</si>
  <si>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</si>
  <si>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</si>
  <si>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</si>
  <si>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</si>
  <si>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</si>
  <si>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</si>
  <si>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</si>
  <si>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</si>
  <si>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</si>
  <si>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</si>
  <si>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</si>
  <si>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</si>
  <si>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</si>
  <si>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</si>
  <si>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</si>
  <si>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</si>
  <si>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</si>
  <si>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</si>
  <si>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</si>
  <si>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</si>
  <si>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</si>
  <si>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</si>
  <si>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</si>
  <si>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</si>
  <si>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</si>
  <si>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</si>
  <si>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</si>
  <si>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</si>
  <si>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</si>
  <si>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</si>
  <si>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</si>
  <si>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</si>
  <si>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</si>
  <si>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</si>
  <si>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</si>
  <si>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</si>
  <si>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</si>
  <si>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</si>
  <si>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</si>
  <si>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</si>
  <si>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</si>
  <si>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</si>
  <si>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</si>
  <si>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</si>
  <si>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</si>
  <si>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</si>
  <si>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</si>
  <si>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</si>
  <si>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</si>
  <si>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</si>
  <si>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</si>
  <si>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</si>
  <si>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</si>
  <si>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</si>
  <si>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</si>
  <si>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</si>
  <si>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</si>
  <si>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</si>
  <si>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</si>
  <si>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</si>
  <si>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</si>
  <si>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</si>
  <si>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</si>
  <si>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</si>
  <si>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</si>
  <si>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</si>
  <si>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</si>
  <si>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</si>
  <si>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</si>
  <si>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</si>
  <si>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</si>
  <si>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</si>
  <si>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</si>
  <si>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</si>
  <si>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</si>
  <si>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</si>
  <si>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</si>
  <si>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</si>
  <si>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</si>
  <si>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</si>
  <si>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</si>
  <si>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</si>
  <si>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</si>
  <si>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</si>
  <si>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</si>
  <si>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</si>
  <si>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</si>
  <si>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</si>
  <si>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</si>
  <si>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</si>
  <si>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</si>
  <si>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</si>
  <si>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</si>
  <si>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</si>
  <si>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</si>
  <si>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</si>
  <si>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</si>
  <si>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</si>
  <si>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</si>
  <si>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</si>
  <si>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</si>
  <si>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</si>
  <si>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</si>
  <si>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</si>
  <si>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</si>
  <si>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</si>
  <si>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</si>
  <si>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</si>
  <si>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</si>
  <si>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</si>
  <si>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</si>
  <si>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</si>
  <si>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</si>
  <si>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</si>
  <si>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</si>
  <si>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</si>
  <si>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</si>
  <si>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</si>
  <si>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</si>
  <si>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</si>
  <si>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</si>
  <si>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</si>
  <si>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</si>
  <si>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</si>
  <si>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</si>
  <si>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</si>
  <si>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</si>
  <si>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</si>
  <si>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</si>
  <si>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</si>
  <si>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</si>
  <si>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</si>
  <si>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</si>
  <si>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</si>
  <si>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</si>
  <si>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</si>
  <si>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</si>
  <si>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</si>
  <si>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</si>
  <si>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</si>
  <si>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</si>
  <si>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</si>
  <si>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</si>
  <si>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</si>
  <si>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</si>
  <si>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</si>
  <si>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</si>
  <si>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</si>
  <si>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</si>
  <si>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</si>
  <si>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</si>
  <si>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</si>
  <si>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</si>
  <si>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</si>
  <si>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</si>
  <si>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</si>
  <si>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</si>
  <si>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</si>
  <si>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</si>
  <si>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</si>
  <si>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</si>
  <si>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</si>
  <si>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</si>
  <si>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</si>
  <si>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</si>
  <si>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</si>
  <si>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</si>
  <si>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</si>
  <si>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</si>
  <si>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</si>
  <si>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</si>
  <si>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</si>
  <si>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</si>
  <si>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</si>
  <si>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</si>
  <si>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</si>
  <si>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</si>
  <si>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</si>
  <si>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</si>
  <si>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</si>
  <si>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</si>
  <si>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</si>
  <si>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</si>
  <si>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</si>
  <si>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</si>
  <si>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</si>
  <si>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</si>
  <si>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</si>
  <si>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</si>
  <si>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</si>
  <si>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</si>
  <si>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</si>
  <si>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</si>
  <si>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</si>
  <si>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</si>
  <si>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</si>
  <si>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</si>
  <si>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</si>
  <si>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</si>
  <si>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</si>
  <si>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</si>
  <si>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</si>
  <si>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</si>
  <si>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</si>
  <si>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</si>
  <si>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</si>
  <si>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</si>
  <si>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</si>
  <si>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</si>
  <si>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</si>
  <si>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</si>
  <si>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</si>
  <si>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</si>
  <si>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</si>
  <si>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</si>
  <si>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</si>
  <si>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</si>
  <si>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</si>
  <si>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</si>
  <si>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</si>
  <si>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</si>
  <si>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</si>
  <si>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</si>
  <si>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</si>
  <si>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</si>
  <si>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</si>
  <si>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</si>
  <si>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</si>
  <si>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</si>
  <si>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</si>
  <si>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</si>
  <si>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</si>
  <si>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</si>
  <si>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</si>
  <si>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</si>
  <si>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</si>
  <si>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</si>
  <si>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</si>
  <si>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</si>
  <si>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</si>
  <si>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</si>
  <si>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</si>
  <si>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</si>
  <si>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</si>
  <si>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</si>
  <si>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</si>
  <si>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</si>
  <si>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</si>
  <si>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</si>
  <si>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</si>
  <si>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</si>
  <si>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</si>
  <si>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</si>
  <si>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</si>
  <si>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</si>
  <si>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</si>
  <si>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</si>
  <si>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</si>
  <si>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</si>
  <si>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</si>
  <si>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</si>
  <si>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</si>
  <si>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</si>
  <si>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</si>
  <si>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</si>
  <si>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</si>
  <si>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</si>
  <si>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</si>
  <si>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</si>
  <si>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</si>
  <si>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</si>
  <si>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</si>
  <si>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</si>
  <si>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</si>
  <si>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</si>
  <si>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</si>
  <si>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</si>
  <si>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</si>
  <si>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</si>
  <si>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</si>
  <si>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</si>
  <si>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</si>
  <si>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</si>
  <si>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</si>
  <si>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</si>
  <si>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</si>
  <si>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</si>
  <si>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</si>
  <si>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</si>
  <si>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</si>
  <si>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</si>
  <si>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</si>
  <si>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</si>
  <si>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</si>
  <si>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</si>
  <si>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</si>
  <si>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</si>
  <si>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</si>
  <si>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</si>
  <si>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</si>
  <si>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</si>
  <si>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</si>
  <si>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</si>
  <si>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</si>
  <si>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</si>
  <si>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</si>
  <si>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</si>
  <si>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</si>
  <si>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</si>
  <si>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</si>
  <si>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</si>
  <si>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</si>
  <si>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</si>
  <si>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</si>
  <si>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</si>
  <si>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</si>
  <si>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</si>
  <si>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</si>
  <si>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</si>
  <si>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</si>
  <si>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</si>
  <si>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</si>
  <si>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</si>
  <si>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</si>
  <si>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</si>
  <si>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</si>
  <si>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</si>
  <si>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</si>
  <si>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</si>
  <si>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</si>
  <si>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</si>
  <si>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</si>
  <si>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</si>
  <si>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</si>
  <si>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</si>
  <si>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</si>
  <si>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</si>
  <si>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</si>
  <si>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</si>
  <si>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</si>
  <si>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</si>
  <si>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</si>
  <si>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</si>
  <si>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</si>
  <si>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</si>
  <si>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</si>
  <si>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</si>
  <si>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</si>
  <si>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</si>
  <si>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</si>
  <si>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</si>
  <si>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</si>
  <si>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</si>
  <si>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</si>
  <si>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</si>
  <si>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</si>
  <si>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</si>
  <si>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</si>
  <si>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</si>
  <si>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</si>
  <si>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</si>
  <si>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</si>
  <si>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</si>
  <si>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</si>
  <si>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</si>
  <si>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</si>
  <si>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</si>
  <si>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</si>
  <si>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</si>
  <si>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</si>
  <si>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</si>
  <si>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</si>
  <si>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</si>
  <si>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</si>
  <si>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</si>
  <si>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</si>
  <si>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</si>
  <si>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</si>
  <si>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</si>
  <si>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</si>
  <si>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</si>
  <si>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</si>
  <si>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</si>
  <si>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</si>
  <si>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</si>
  <si>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</si>
  <si>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</si>
  <si>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</si>
  <si>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</si>
  <si>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</si>
  <si>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</si>
  <si>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</si>
  <si>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</si>
  <si>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</si>
  <si>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</si>
  <si>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</si>
  <si>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</si>
  <si>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</si>
  <si>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</si>
  <si>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</si>
  <si>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</si>
  <si>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</si>
  <si>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</si>
  <si>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</si>
  <si>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</si>
  <si>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</si>
  <si>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</si>
  <si>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</si>
  <si>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</si>
  <si>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</si>
  <si>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</si>
  <si>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</si>
  <si>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</si>
  <si>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</si>
  <si>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</si>
  <si>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</si>
  <si>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</si>
  <si>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</si>
  <si>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</si>
  <si>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</si>
  <si>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</si>
  <si>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</si>
  <si>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</si>
  <si>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</si>
  <si>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</si>
  <si>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</si>
  <si>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</si>
  <si>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</si>
  <si>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</si>
  <si>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</si>
  <si>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</si>
  <si>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</si>
  <si>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</si>
  <si>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</si>
  <si>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</si>
  <si>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</si>
  <si>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</si>
  <si>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</si>
  <si>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</si>
  <si>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</si>
  <si>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</si>
  <si>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</si>
  <si>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</si>
  <si>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</si>
  <si>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</si>
  <si>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</si>
  <si>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</si>
  <si>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</si>
  <si>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</si>
  <si>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</si>
  <si>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</si>
  <si>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</si>
  <si>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</si>
  <si>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</si>
  <si>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</si>
  <si>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</si>
  <si>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</si>
  <si>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</si>
  <si>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</si>
  <si>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</si>
  <si>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</si>
  <si>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</si>
  <si>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</si>
  <si>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</si>
  <si>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</si>
  <si>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</si>
  <si>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</si>
  <si>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</si>
  <si>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</si>
  <si>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</si>
  <si>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</si>
  <si>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</si>
  <si>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</si>
  <si>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</si>
  <si>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</si>
  <si>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</si>
  <si>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</si>
  <si>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</si>
  <si>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</si>
  <si>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</si>
  <si>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</si>
  <si>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</si>
  <si>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</si>
  <si>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</si>
  <si>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</si>
  <si>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</si>
  <si>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</si>
  <si>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</si>
  <si>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</si>
  <si>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</si>
  <si>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</si>
  <si>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</si>
  <si>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</si>
  <si>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</si>
  <si>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</si>
  <si>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</si>
  <si>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</si>
  <si>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</si>
  <si>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</si>
  <si>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</si>
  <si>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</si>
  <si>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</si>
  <si>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</si>
  <si>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</si>
  <si>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</si>
  <si>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</si>
  <si>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</si>
  <si>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</si>
  <si>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</si>
  <si>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</si>
  <si>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</si>
  <si>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</si>
  <si>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</si>
  <si>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</si>
  <si>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</si>
  <si>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</si>
  <si>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</si>
  <si>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</si>
  <si>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</si>
  <si>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</si>
  <si>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</si>
  <si>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</si>
  <si>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</si>
  <si>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</si>
  <si>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</si>
  <si>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</si>
  <si>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</si>
  <si>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</si>
  <si>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</si>
  <si>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</si>
  <si>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</si>
  <si>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</si>
  <si>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</si>
  <si>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</si>
  <si>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</si>
  <si>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</si>
  <si>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</si>
  <si>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</si>
  <si>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</si>
  <si>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</si>
  <si>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</si>
  <si>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</si>
  <si>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</si>
  <si>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</si>
  <si>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</si>
  <si>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</si>
  <si>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</si>
  <si>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</si>
  <si>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</si>
  <si>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</si>
  <si>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</si>
  <si>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</si>
  <si>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</si>
  <si>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</si>
  <si>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</si>
  <si>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</si>
  <si>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</si>
  <si>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</si>
  <si>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</si>
  <si>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</si>
  <si>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</si>
  <si>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</si>
  <si>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</si>
  <si>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</si>
  <si>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</si>
  <si>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</si>
  <si>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</si>
  <si>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</si>
  <si>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</si>
  <si>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</si>
  <si>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</si>
  <si>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</si>
  <si>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</si>
  <si>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</si>
  <si>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</si>
  <si>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</si>
  <si>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</si>
  <si>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</si>
  <si>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</si>
  <si>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</si>
  <si>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</si>
  <si>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</si>
  <si>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</si>
  <si>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</si>
  <si>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</si>
  <si>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</si>
  <si>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</si>
  <si>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</si>
  <si>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</si>
  <si>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</si>
  <si>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</si>
  <si>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</si>
  <si>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</si>
  <si>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</si>
  <si>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</si>
  <si>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</si>
  <si>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</si>
  <si>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</si>
  <si>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</si>
  <si>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</si>
  <si>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</si>
  <si>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</si>
  <si>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</si>
  <si>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</si>
  <si>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</si>
  <si>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</si>
  <si>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</si>
  <si>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</si>
  <si>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</si>
  <si>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</si>
  <si>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</si>
  <si>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</si>
  <si>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</si>
  <si>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</si>
  <si>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</si>
  <si>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</si>
  <si>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</si>
  <si>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</si>
  <si>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</si>
  <si>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</si>
  <si>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</si>
  <si>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</si>
  <si>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</si>
  <si>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</si>
  <si>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</si>
  <si>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</si>
  <si>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</si>
  <si>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</si>
  <si>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</si>
  <si>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</si>
  <si>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</si>
  <si>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</si>
  <si>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</si>
  <si>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</si>
  <si>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</si>
  <si>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</si>
  <si>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</si>
  <si>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</si>
  <si>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</si>
  <si>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</si>
  <si>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</si>
  <si>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</si>
  <si>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</si>
  <si>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</si>
  <si>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</si>
  <si>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</si>
  <si>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</si>
  <si>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</si>
  <si>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</si>
  <si>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</si>
  <si>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</si>
  <si>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</si>
  <si>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</si>
  <si>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</si>
  <si>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</si>
  <si>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</si>
  <si>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</si>
  <si>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</si>
  <si>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</si>
  <si>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</si>
  <si>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</si>
  <si>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</si>
  <si>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</si>
  <si>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</si>
  <si>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</si>
  <si>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</si>
  <si>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</si>
  <si>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</si>
  <si>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</si>
  <si>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</si>
  <si>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</si>
  <si>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</si>
  <si>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</si>
  <si>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</si>
  <si>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</si>
  <si>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</si>
  <si>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</si>
  <si>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</si>
  <si>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</si>
  <si>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</si>
  <si>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</si>
  <si>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</si>
  <si>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</si>
  <si>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</si>
  <si>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</si>
  <si>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</si>
  <si>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</si>
  <si>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</si>
  <si>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</si>
  <si>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</si>
  <si>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</si>
  <si>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</si>
  <si>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</si>
  <si>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</si>
  <si>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</si>
  <si>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</si>
  <si>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</si>
  <si>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</si>
  <si>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</si>
  <si>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</si>
  <si>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</si>
  <si>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</si>
  <si>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</si>
  <si>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</si>
  <si>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</si>
  <si>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</si>
  <si>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</si>
  <si>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</si>
  <si>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</si>
  <si>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</si>
  <si>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</si>
  <si>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</si>
  <si>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</si>
  <si>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</si>
  <si>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</si>
  <si>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</si>
  <si>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</si>
  <si>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</si>
  <si>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</si>
  <si>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</si>
  <si>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</si>
  <si>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</si>
  <si>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</si>
  <si>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</si>
  <si>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</si>
  <si>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</si>
  <si>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</si>
  <si>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</si>
  <si>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</si>
  <si>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</si>
  <si>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</si>
  <si>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</si>
  <si>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</si>
  <si>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</si>
  <si>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</si>
  <si>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</si>
  <si>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</si>
  <si>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</si>
  <si>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</si>
  <si>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</si>
  <si>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</si>
  <si>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</si>
  <si>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</si>
  <si>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</si>
  <si>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</si>
  <si>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</si>
  <si>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</si>
  <si>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</si>
  <si>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</si>
  <si>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</si>
  <si>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</si>
  <si>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</si>
  <si>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</si>
  <si>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</si>
  <si>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</si>
  <si>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</si>
  <si>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</si>
  <si>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</si>
  <si>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</si>
  <si>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</si>
  <si>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</si>
  <si>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</si>
  <si>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</si>
  <si>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</si>
  <si>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</si>
  <si>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</si>
  <si>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</si>
  <si>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</si>
  <si>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</si>
  <si>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</si>
  <si>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</si>
  <si>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</si>
  <si>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</si>
  <si>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</si>
  <si>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</si>
  <si>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</si>
  <si>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</si>
  <si>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</si>
  <si>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</si>
  <si>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</si>
  <si>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</si>
  <si>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</si>
  <si>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</si>
  <si>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</si>
  <si>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</si>
  <si>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</si>
  <si>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</si>
  <si>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</si>
  <si>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</si>
  <si>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</si>
  <si>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</si>
  <si>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</si>
  <si>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</si>
  <si>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</si>
  <si>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</si>
  <si>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</si>
  <si>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</si>
  <si>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</si>
  <si>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</si>
  <si>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</si>
  <si>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</si>
  <si>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</si>
  <si>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</si>
  <si>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</si>
  <si>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</si>
  <si>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</si>
  <si>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</si>
  <si>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</si>
  <si>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</si>
  <si>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</si>
  <si>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</si>
  <si>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</si>
  <si>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</si>
  <si>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</si>
  <si>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</si>
  <si>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</si>
  <si>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</si>
  <si>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</si>
  <si>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</si>
  <si>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</si>
  <si>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</si>
  <si>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</si>
  <si>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</si>
  <si>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</si>
  <si>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</si>
  <si>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</si>
  <si>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</si>
  <si>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</si>
  <si>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</si>
  <si>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</si>
  <si>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</si>
  <si>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</si>
  <si>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</si>
  <si>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</si>
  <si>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</si>
  <si>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</si>
  <si>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</si>
  <si>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</si>
  <si>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</si>
  <si>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</si>
  <si>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</si>
  <si>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</si>
  <si>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</si>
  <si>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</si>
  <si>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</si>
  <si>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</si>
  <si>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</si>
  <si>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</si>
  <si>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</si>
  <si>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</si>
  <si>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</si>
  <si>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</si>
  <si>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</si>
  <si>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</si>
  <si>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</si>
  <si>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</si>
  <si>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</si>
  <si>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</si>
  <si>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</si>
  <si>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</si>
  <si>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</si>
  <si>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</si>
  <si>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</si>
  <si>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</si>
  <si>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</si>
  <si>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</si>
  <si>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</si>
  <si>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</si>
  <si>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</si>
  <si>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</si>
  <si>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</si>
  <si>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</si>
  <si>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</si>
  <si>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</si>
  <si>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</si>
  <si>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</si>
  <si>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</si>
  <si>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</si>
  <si>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</si>
  <si>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</si>
  <si>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</si>
  <si>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</si>
  <si>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</si>
  <si>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</si>
  <si>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</si>
  <si>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</si>
  <si>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</si>
  <si>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</si>
  <si>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</si>
  <si>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</si>
  <si>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</si>
  <si>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</si>
  <si>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</si>
  <si>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</si>
  <si>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</si>
  <si>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</si>
  <si>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</si>
  <si>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</si>
  <si>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</si>
  <si>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</si>
  <si>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</si>
  <si>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</si>
  <si>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</si>
  <si>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</si>
  <si>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</si>
  <si>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</si>
  <si>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</si>
  <si>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</si>
  <si>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</si>
  <si>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</si>
  <si>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</si>
  <si>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</si>
  <si>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</si>
  <si>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</si>
  <si>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</si>
  <si>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</si>
  <si>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</si>
  <si>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</si>
  <si>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</si>
  <si>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</si>
  <si>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</si>
  <si>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</si>
  <si>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</si>
  <si>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</si>
  <si>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</si>
  <si>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</si>
  <si>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</si>
  <si>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</si>
  <si>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</si>
  <si>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</si>
  <si>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</si>
  <si>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</si>
  <si>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</si>
  <si>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</si>
  <si>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</si>
  <si>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</si>
  <si>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</si>
  <si>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</si>
  <si>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</si>
  <si>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</si>
  <si>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</si>
  <si>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</si>
  <si>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</si>
  <si>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</si>
  <si>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</si>
  <si>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</si>
  <si>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</si>
  <si>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</si>
  <si>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</si>
  <si>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</si>
  <si>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</si>
  <si>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</si>
  <si>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</si>
  <si>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</si>
  <si>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</si>
  <si>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</si>
  <si>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</si>
  <si>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</si>
  <si>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</si>
  <si>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</si>
  <si>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</si>
  <si>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</si>
  <si>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</si>
  <si>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</si>
  <si>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</si>
  <si>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</si>
  <si>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</si>
  <si>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</si>
  <si>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</si>
  <si>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</si>
  <si>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</si>
  <si>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</si>
  <si>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</si>
  <si>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</si>
  <si>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</si>
  <si>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</si>
  <si>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</si>
  <si>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</si>
  <si>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</si>
  <si>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</si>
  <si>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</si>
  <si>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</si>
  <si>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</si>
  <si>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</si>
  <si>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</si>
  <si>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</si>
  <si>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</si>
  <si>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</si>
  <si>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</si>
  <si>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</si>
  <si>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</si>
  <si>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</si>
  <si>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</si>
  <si>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</si>
  <si>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</si>
  <si>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</si>
  <si>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</si>
  <si>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</si>
  <si>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</si>
  <si>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</si>
  <si>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</si>
  <si>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</si>
  <si>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</si>
  <si>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</si>
  <si>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</si>
  <si>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</si>
  <si>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</si>
  <si>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</si>
  <si>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</si>
  <si>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</si>
  <si>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</si>
  <si>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</si>
  <si>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</si>
  <si>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</si>
  <si>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</si>
  <si>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</si>
  <si>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</si>
  <si>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</si>
  <si>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</si>
  <si>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</si>
  <si>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</si>
  <si>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</si>
  <si>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</si>
  <si>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</si>
  <si>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</si>
  <si>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</si>
  <si>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</si>
  <si>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</si>
  <si>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</si>
  <si>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</si>
  <si>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</si>
  <si>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</si>
  <si>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</si>
  <si>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</si>
  <si>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</si>
  <si>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</si>
  <si>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</si>
  <si>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</si>
  <si>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</si>
  <si>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</si>
  <si>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</si>
  <si>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</si>
  <si>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</si>
  <si>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</si>
  <si>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</si>
  <si>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</si>
  <si>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</si>
  <si>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</si>
  <si>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</si>
  <si>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</si>
  <si>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</si>
  <si>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</si>
  <si>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</si>
  <si>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</si>
  <si>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</si>
  <si>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</si>
  <si>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</si>
  <si>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</si>
  <si>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</si>
  <si>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</si>
  <si>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</si>
  <si>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</si>
  <si>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</si>
  <si>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</si>
  <si>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</si>
  <si>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</si>
  <si>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</si>
  <si>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</si>
  <si>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</si>
  <si>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</si>
  <si>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</si>
  <si>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</si>
  <si>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</si>
  <si>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</si>
  <si>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</si>
  <si>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</si>
  <si>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</si>
  <si>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</si>
  <si>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</si>
  <si>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</si>
  <si>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</si>
  <si>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</si>
  <si>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</si>
  <si>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</si>
  <si>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</si>
  <si>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</si>
  <si>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</si>
  <si>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</si>
  <si>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</si>
  <si>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</si>
  <si>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</si>
  <si>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</si>
  <si>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</si>
  <si>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</si>
  <si>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</si>
  <si>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</si>
  <si>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</si>
  <si>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</si>
  <si>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</si>
  <si>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</si>
  <si>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</si>
  <si>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</si>
  <si>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</si>
  <si>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</si>
  <si>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</si>
  <si>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</si>
  <si>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</si>
  <si>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</si>
  <si>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</si>
  <si>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</si>
  <si>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</si>
  <si>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</si>
  <si>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</si>
  <si>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</si>
  <si>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</si>
  <si>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</si>
  <si>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</si>
  <si>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</si>
  <si>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</si>
  <si>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</si>
  <si>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</si>
  <si>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</si>
  <si>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</si>
  <si>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</si>
  <si>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</si>
  <si>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</si>
  <si>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</si>
  <si>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</si>
  <si>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</si>
  <si>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</si>
  <si>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</si>
  <si>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</si>
  <si>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</si>
  <si>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</si>
  <si>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</si>
  <si>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</si>
  <si>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</si>
  <si>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</si>
  <si>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</si>
  <si>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</si>
  <si>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</si>
  <si>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</si>
  <si>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</si>
  <si>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</si>
  <si>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</si>
  <si>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</si>
  <si>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</si>
  <si>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</si>
  <si>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</si>
  <si>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</si>
  <si>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</si>
  <si>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</si>
  <si>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</si>
  <si>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</si>
  <si>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</si>
  <si>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</si>
  <si>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</si>
  <si>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</si>
  <si>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</si>
  <si>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</si>
  <si>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</si>
  <si>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</si>
  <si>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</si>
  <si>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</si>
  <si>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</si>
  <si>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</si>
  <si>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</si>
  <si>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</si>
  <si>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</si>
  <si>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</si>
  <si>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</si>
  <si>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</si>
  <si>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</si>
  <si>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</si>
  <si>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</si>
  <si>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</si>
  <si>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</si>
  <si>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</si>
  <si>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</si>
  <si>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</si>
  <si>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</si>
  <si>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</si>
  <si>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</si>
  <si>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</si>
  <si>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</si>
  <si>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</si>
  <si>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</si>
  <si>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</si>
  <si>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</si>
  <si>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</si>
  <si>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</si>
  <si>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</si>
  <si>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</si>
  <si>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</si>
  <si>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</si>
  <si>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</si>
  <si>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</si>
  <si>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</si>
  <si>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</si>
  <si>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</si>
  <si>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</si>
  <si>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</si>
  <si>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</si>
  <si>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</si>
  <si>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</si>
  <si>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</si>
  <si>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</si>
  <si>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</si>
  <si>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</si>
  <si>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</si>
  <si>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</si>
  <si>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</si>
  <si>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</si>
  <si>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</si>
  <si>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</si>
  <si>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</si>
  <si>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</si>
  <si>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</si>
  <si>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</si>
  <si>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</si>
  <si>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</si>
  <si>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</si>
  <si>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</si>
  <si>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</si>
  <si>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</si>
  <si>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</si>
  <si>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</si>
  <si>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</si>
  <si>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</si>
  <si>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</si>
  <si>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</si>
  <si>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</si>
  <si>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</si>
  <si>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</si>
  <si>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</si>
  <si>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</si>
  <si>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</si>
  <si>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</si>
  <si>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</si>
  <si>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</si>
  <si>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</si>
  <si>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</si>
  <si>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</si>
  <si>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</si>
  <si>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</si>
  <si>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</si>
  <si>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</si>
  <si>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</si>
  <si>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</si>
  <si>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</si>
  <si>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</si>
  <si>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</si>
  <si>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</si>
  <si>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</si>
  <si>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</si>
  <si>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</si>
  <si>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</si>
  <si>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</si>
  <si>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</si>
  <si>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</si>
  <si>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</si>
  <si>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</si>
  <si>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</si>
  <si>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</si>
  <si>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</si>
  <si>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</si>
  <si>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</si>
  <si>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</si>
  <si>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</si>
  <si>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</si>
  <si>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</si>
  <si>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</si>
  <si>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</si>
  <si>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</si>
  <si>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</si>
  <si>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</si>
  <si>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</si>
  <si>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</si>
  <si>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</si>
  <si>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</si>
  <si>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</si>
  <si>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</si>
  <si>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</si>
  <si>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</si>
  <si>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</si>
  <si>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</si>
  <si>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</si>
  <si>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</si>
  <si>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</si>
  <si>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</si>
  <si>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</si>
  <si>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</si>
  <si>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</si>
  <si>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</si>
  <si>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</si>
  <si>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</si>
  <si>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</si>
  <si>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</si>
  <si>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</si>
  <si>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</si>
  <si>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</si>
  <si>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</si>
  <si>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</si>
  <si>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</si>
  <si>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</si>
  <si>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</si>
  <si>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</si>
  <si>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</si>
  <si>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</si>
  <si>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</si>
  <si>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</si>
  <si>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</si>
  <si>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</si>
  <si>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</si>
  <si>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</si>
  <si>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</si>
  <si>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</si>
  <si>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</si>
  <si>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</si>
  <si>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</si>
  <si>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</si>
  <si>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</si>
  <si>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</si>
  <si>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</si>
  <si>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</si>
  <si>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</si>
  <si>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</si>
  <si>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</si>
  <si>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</si>
  <si>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</si>
  <si>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</si>
  <si>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</si>
  <si>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</si>
  <si>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</si>
  <si>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</si>
  <si>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</si>
  <si>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</si>
  <si>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</si>
  <si>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</si>
  <si>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</si>
  <si>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</si>
  <si>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</si>
  <si>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</si>
  <si>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</si>
  <si>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</si>
  <si>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</si>
  <si>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</si>
  <si>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</si>
  <si>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</si>
  <si>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</si>
  <si>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</si>
  <si>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</si>
  <si>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</si>
  <si>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</si>
  <si>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</si>
  <si>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</si>
  <si>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</si>
  <si>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</si>
  <si>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</si>
  <si>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</si>
  <si>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</si>
  <si>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</si>
  <si>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</si>
  <si>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</si>
  <si>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</si>
  <si>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</si>
  <si>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</si>
  <si>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</si>
  <si>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</si>
  <si>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</si>
  <si>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</si>
  <si>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</si>
  <si>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</si>
  <si>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</si>
  <si>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</si>
  <si>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</si>
  <si>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</si>
  <si>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</si>
  <si>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</si>
  <si>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</si>
  <si>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</si>
  <si>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</si>
  <si>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</si>
  <si>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</si>
  <si>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</si>
  <si>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</si>
  <si>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</si>
  <si>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</si>
  <si>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</si>
  <si>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</si>
  <si>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</si>
  <si>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</si>
  <si>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</si>
  <si>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</si>
  <si>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</si>
  <si>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</si>
  <si>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</si>
  <si>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</si>
  <si>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</si>
  <si>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</si>
  <si>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</si>
  <si>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</si>
  <si>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</si>
  <si>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</si>
  <si>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</si>
  <si>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</si>
  <si>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</si>
  <si>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</si>
  <si>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</si>
  <si>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</si>
  <si>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</si>
  <si>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</si>
  <si>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</si>
  <si>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</si>
  <si>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</si>
  <si>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</si>
  <si>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</si>
  <si>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</si>
  <si>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</si>
  <si>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</si>
  <si>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</si>
  <si>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</si>
  <si>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</si>
  <si>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</si>
  <si>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</si>
  <si>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</si>
  <si>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</si>
  <si>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</si>
  <si>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</si>
  <si>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</si>
  <si>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</si>
  <si>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</si>
  <si>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</si>
  <si>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</si>
  <si>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</si>
  <si>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</si>
  <si>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</si>
  <si>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</si>
  <si>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</si>
  <si>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</si>
  <si>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</si>
  <si>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</si>
  <si>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</si>
  <si>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</si>
  <si>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</si>
  <si>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</si>
  <si>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</si>
  <si>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</si>
  <si>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</si>
  <si>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</si>
  <si>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</si>
  <si>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</si>
  <si>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</si>
  <si>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</si>
  <si>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</si>
  <si>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</si>
  <si>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</si>
  <si>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</si>
  <si>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</si>
  <si>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</si>
  <si>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</si>
  <si>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</si>
  <si>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</si>
  <si>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</si>
  <si>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</si>
  <si>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</si>
  <si>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</si>
  <si>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</si>
  <si>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</si>
  <si>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</si>
  <si>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</si>
  <si>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</si>
  <si>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</si>
  <si>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</si>
  <si>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</si>
  <si>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</si>
  <si>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</si>
  <si>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</si>
  <si>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</si>
  <si>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</si>
  <si>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</si>
  <si>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</si>
  <si>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</si>
  <si>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</si>
  <si>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</si>
  <si>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</si>
  <si>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</si>
  <si>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</si>
  <si>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</si>
  <si>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</si>
  <si>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</si>
  <si>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</si>
  <si>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</si>
  <si>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</si>
  <si>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</si>
  <si>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</si>
  <si>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</si>
  <si>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</si>
  <si>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</si>
  <si>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</si>
  <si>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</si>
  <si>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</si>
  <si>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</si>
  <si>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</si>
  <si>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</si>
  <si>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</si>
  <si>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</si>
  <si>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</si>
  <si>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</si>
  <si>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</si>
  <si>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</si>
  <si>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</si>
  <si>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</si>
  <si>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</si>
  <si>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</si>
  <si>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</si>
  <si>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</si>
  <si>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</si>
  <si>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</si>
  <si>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</si>
  <si>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</si>
  <si>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</si>
  <si>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</si>
  <si>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</si>
  <si>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</si>
  <si>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</si>
  <si>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</si>
  <si>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</si>
  <si>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</si>
  <si>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</si>
  <si>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</si>
  <si>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</si>
  <si>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</si>
  <si>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</si>
  <si>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</si>
  <si>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</si>
  <si>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</si>
  <si>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</si>
  <si>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</si>
  <si>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</si>
  <si>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</si>
  <si>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</si>
  <si>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</si>
  <si>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</si>
  <si>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</si>
  <si>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</si>
  <si>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</si>
  <si>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</si>
  <si>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</si>
  <si>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</si>
  <si>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</si>
  <si>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</si>
  <si>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</si>
  <si>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</si>
  <si>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</si>
  <si>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</si>
  <si>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</si>
  <si>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</si>
  <si>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</si>
  <si>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</si>
  <si>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</si>
  <si>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</si>
  <si>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</si>
  <si>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</si>
  <si>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</si>
  <si>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</si>
  <si>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</si>
  <si>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</si>
  <si>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</si>
  <si>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</si>
  <si>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</si>
  <si>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</si>
  <si>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</si>
  <si>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</si>
  <si>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</si>
  <si>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</si>
  <si>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</si>
  <si>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</si>
  <si>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</si>
  <si>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</si>
  <si>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</si>
  <si>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</si>
  <si>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</si>
  <si>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</si>
  <si>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</si>
  <si>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</si>
  <si>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</si>
  <si>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</si>
  <si>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</si>
  <si>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</si>
  <si>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</si>
  <si>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</si>
  <si>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</si>
  <si>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</si>
  <si>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</si>
  <si>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</si>
  <si>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</si>
  <si>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</si>
  <si>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</si>
  <si>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</si>
  <si>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</si>
  <si>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</si>
  <si>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</si>
  <si>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</si>
  <si>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</si>
  <si>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</si>
  <si>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</si>
  <si>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</si>
  <si>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</si>
  <si>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</si>
  <si>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</si>
  <si>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</si>
  <si>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</si>
  <si>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</si>
  <si>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</si>
  <si>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</si>
  <si>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</si>
  <si>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</si>
  <si>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</si>
  <si>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</si>
  <si>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</si>
  <si>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</si>
  <si>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</si>
  <si>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</si>
  <si>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</si>
  <si>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</si>
  <si>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</si>
  <si>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</si>
  <si>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</si>
  <si>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</si>
  <si>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</si>
  <si>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</si>
  <si>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</si>
  <si>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</si>
  <si>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</si>
  <si>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</si>
  <si>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</si>
  <si>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</si>
  <si>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</si>
  <si>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</si>
  <si>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</si>
  <si>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</si>
  <si>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</si>
  <si>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</si>
  <si>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</si>
  <si>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</si>
  <si>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</si>
  <si>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</si>
  <si>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</si>
  <si>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</si>
  <si>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</si>
  <si>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</si>
  <si>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</si>
  <si>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</si>
  <si>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</si>
  <si>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</si>
  <si>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</si>
  <si>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</si>
  <si>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</si>
  <si>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</si>
  <si>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</si>
  <si>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</si>
  <si>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</si>
  <si>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</si>
  <si>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</si>
  <si>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</si>
  <si>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</si>
  <si>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</si>
  <si>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</si>
  <si>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</si>
  <si>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</si>
  <si>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</si>
  <si>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</si>
  <si>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</si>
  <si>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</si>
  <si>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</si>
  <si>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</si>
  <si>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</si>
  <si>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</si>
  <si>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</si>
  <si>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</si>
  <si>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</si>
  <si>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</si>
  <si>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</si>
  <si>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</si>
  <si>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</si>
  <si>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</si>
  <si>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</si>
  <si>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</si>
  <si>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</si>
  <si>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</si>
  <si>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</si>
  <si>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</si>
  <si>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</si>
  <si>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</si>
  <si>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</si>
  <si>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</si>
  <si>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</si>
  <si>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</si>
  <si>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</si>
  <si>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</si>
  <si>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</si>
  <si>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</si>
  <si>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</si>
  <si>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</si>
  <si>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</si>
  <si>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</si>
  <si>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</si>
  <si>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</si>
  <si>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</si>
  <si>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</si>
  <si>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</si>
  <si>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</si>
  <si>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</si>
  <si>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</si>
  <si>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</si>
  <si>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</si>
  <si>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</si>
  <si>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</si>
  <si>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</si>
  <si>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</si>
  <si>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</si>
  <si>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</si>
  <si>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</si>
  <si>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</si>
  <si>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</si>
  <si>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</si>
  <si>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</si>
  <si>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</si>
  <si>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</si>
  <si>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</si>
  <si>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</si>
  <si>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</si>
  <si>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</si>
  <si>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</si>
  <si>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</si>
  <si>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</si>
  <si>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</si>
  <si>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</si>
  <si>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</si>
  <si>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</si>
  <si>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</si>
  <si>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</si>
  <si>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</si>
  <si>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</si>
  <si>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</si>
  <si>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</si>
  <si>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</si>
  <si>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</si>
  <si>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</si>
  <si>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</si>
  <si>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</si>
  <si>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</si>
  <si>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</si>
  <si>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</si>
  <si>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</si>
  <si>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</si>
  <si>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</si>
  <si>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</si>
  <si>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</si>
  <si>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</si>
  <si>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</si>
  <si>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</si>
  <si>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</si>
  <si>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</si>
  <si>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</si>
  <si>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</si>
  <si>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</si>
  <si>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</si>
  <si>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</si>
  <si>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</si>
  <si>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</si>
  <si>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</si>
  <si>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</si>
  <si>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</si>
  <si>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</si>
  <si>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</si>
  <si>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</si>
  <si>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</si>
  <si>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</si>
  <si>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</si>
  <si>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</si>
  <si>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</si>
  <si>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</si>
  <si>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</si>
  <si>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</si>
  <si>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</si>
  <si>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</si>
  <si>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</si>
  <si>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</si>
  <si>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</si>
  <si>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</si>
  <si>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</si>
  <si>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</si>
  <si>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</si>
  <si>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</si>
  <si>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</si>
  <si>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</si>
  <si>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</si>
  <si>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</si>
  <si>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</si>
  <si>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</si>
  <si>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</si>
  <si>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</si>
  <si>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</si>
  <si>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</si>
  <si>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</si>
  <si>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</si>
  <si>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</si>
  <si>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</si>
  <si>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</si>
  <si>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</si>
  <si>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</si>
  <si>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</si>
  <si>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</si>
  <si>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</si>
  <si>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</si>
  <si>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</si>
  <si>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</si>
  <si>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</si>
  <si>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</si>
  <si>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</si>
  <si>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</si>
  <si>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</si>
  <si>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</si>
  <si>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</si>
  <si>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</si>
  <si>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</si>
  <si>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</si>
  <si>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</si>
  <si>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</si>
  <si>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</si>
  <si>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</si>
  <si>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</si>
  <si>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</si>
  <si>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</si>
  <si>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</si>
  <si>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</si>
  <si>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</si>
  <si>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</si>
  <si>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</si>
  <si>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</si>
  <si>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</si>
  <si>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</si>
  <si>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</si>
  <si>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</si>
  <si>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</si>
  <si>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</si>
  <si>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</si>
  <si>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</si>
  <si>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</si>
  <si>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</si>
  <si>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</si>
  <si>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</si>
  <si>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</si>
  <si>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</si>
  <si>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</si>
  <si>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</si>
  <si>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</si>
  <si>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</si>
  <si>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</si>
  <si>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</si>
  <si>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</si>
  <si>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</si>
  <si>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</si>
  <si>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</si>
  <si>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</si>
  <si>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</si>
  <si>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</si>
  <si>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</si>
  <si>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</si>
  <si>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</si>
  <si>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</si>
  <si>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</si>
  <si>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</si>
  <si>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</si>
  <si>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</si>
  <si>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</si>
  <si>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</si>
  <si>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</si>
  <si>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</si>
  <si>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</si>
  <si>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</si>
  <si>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</si>
  <si>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</si>
  <si>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</si>
  <si>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</si>
  <si>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</si>
  <si>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</si>
  <si>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</si>
  <si>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</si>
  <si>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</si>
  <si>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</si>
  <si>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</si>
  <si>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</si>
  <si>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</si>
  <si>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</si>
  <si>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</si>
  <si>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</si>
  <si>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</si>
  <si>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</si>
  <si>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</si>
  <si>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</si>
  <si>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</si>
  <si>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</si>
  <si>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</si>
  <si>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</si>
  <si>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</si>
  <si>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</si>
  <si>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</si>
  <si>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</si>
  <si>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</si>
  <si>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</si>
  <si>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</si>
  <si>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</si>
  <si>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</si>
  <si>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</si>
  <si>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</si>
  <si>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</si>
  <si>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</si>
  <si>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</si>
  <si>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</si>
  <si>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</si>
  <si>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</si>
  <si>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</si>
  <si>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</si>
  <si>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</si>
  <si>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</si>
  <si>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</si>
  <si>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</si>
  <si>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</si>
  <si>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</si>
  <si>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</si>
  <si>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</si>
  <si>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</si>
  <si>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</si>
  <si>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</si>
  <si>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</si>
  <si>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</si>
  <si>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</si>
  <si>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</si>
  <si>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</si>
  <si>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</si>
  <si>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</si>
  <si>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</si>
  <si>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</si>
  <si>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</si>
  <si>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</si>
  <si>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</si>
  <si>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</si>
  <si>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</si>
  <si>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</si>
  <si>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</si>
  <si>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</si>
  <si>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</si>
  <si>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</si>
  <si>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</si>
  <si>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</si>
  <si>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</si>
  <si>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</si>
  <si>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</si>
  <si>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</si>
  <si>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</si>
  <si>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</si>
  <si>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</si>
  <si>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</si>
  <si>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</si>
  <si>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</si>
  <si>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</si>
  <si>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</si>
  <si>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</si>
  <si>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</si>
  <si>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</si>
  <si>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</si>
  <si>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</si>
  <si>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</si>
  <si>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</si>
  <si>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</si>
  <si>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</si>
  <si>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</si>
  <si>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</si>
  <si>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</si>
  <si>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</si>
  <si>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</si>
  <si>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</si>
  <si>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</si>
  <si>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</si>
  <si>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</si>
  <si>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</si>
  <si>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</si>
  <si>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</si>
  <si>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</si>
  <si>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</si>
  <si>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</si>
  <si>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</si>
  <si>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</si>
  <si>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</si>
  <si>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</si>
  <si>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</si>
  <si>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</si>
  <si>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</si>
  <si>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</si>
  <si>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</si>
  <si>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</si>
  <si>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</si>
  <si>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</si>
  <si>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</si>
  <si>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</si>
  <si>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</si>
  <si>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</si>
  <si>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</si>
  <si>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</si>
  <si>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</si>
  <si>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</si>
  <si>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</si>
  <si>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</si>
  <si>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</si>
  <si>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</si>
  <si>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</si>
  <si>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</si>
  <si>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</si>
  <si>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</si>
  <si>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</si>
  <si>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</si>
  <si>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</si>
  <si>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</si>
  <si>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</si>
  <si>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</si>
  <si>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</si>
  <si>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</si>
  <si>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</si>
  <si>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</si>
  <si>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</si>
  <si>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</si>
  <si>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</si>
  <si>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</si>
  <si>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</si>
  <si>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</si>
  <si>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</si>
  <si>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</si>
  <si>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</si>
  <si>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</si>
  <si>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</si>
  <si>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</si>
  <si>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</si>
  <si>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</si>
  <si>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</si>
  <si>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</si>
  <si>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</si>
  <si>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</si>
  <si>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</si>
  <si>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</si>
  <si>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</si>
  <si>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</si>
  <si>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</si>
  <si>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</si>
  <si>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</si>
  <si>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</si>
  <si>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</si>
  <si>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</si>
  <si>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</si>
  <si>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</si>
  <si>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</si>
  <si>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</si>
  <si>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</si>
  <si>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</si>
  <si>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</si>
  <si>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</si>
  <si>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</si>
  <si>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</si>
  <si>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</si>
  <si>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</si>
  <si>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</si>
  <si>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</si>
  <si>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</si>
  <si>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</si>
  <si>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</si>
  <si>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</si>
  <si>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</si>
  <si>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</si>
  <si>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</si>
  <si>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</si>
  <si>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</si>
  <si>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</si>
  <si>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</si>
  <si>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</si>
  <si>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</si>
  <si>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</si>
  <si>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</si>
  <si>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</si>
  <si>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</si>
  <si>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</si>
  <si>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</si>
  <si>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</si>
  <si>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</si>
  <si>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</si>
  <si>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</si>
  <si>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</si>
  <si>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</si>
  <si>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</si>
  <si>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</si>
  <si>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</si>
  <si>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</si>
  <si>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</si>
  <si>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</si>
  <si>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</si>
  <si>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</si>
  <si>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</si>
  <si>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</si>
  <si>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</si>
  <si>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</si>
  <si>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</si>
  <si>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</si>
  <si>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</si>
  <si>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</si>
  <si>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</si>
  <si>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</si>
  <si>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</si>
  <si>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</si>
  <si>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</si>
  <si>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</si>
  <si>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</si>
  <si>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</si>
  <si>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</si>
  <si>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</si>
  <si>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</si>
  <si>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</si>
  <si>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</si>
  <si>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</si>
  <si>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</si>
  <si>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</si>
  <si>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</si>
  <si>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</si>
  <si>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</si>
  <si>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</si>
  <si>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</si>
  <si>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</si>
  <si>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</si>
  <si>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</si>
  <si>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</si>
  <si>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</si>
  <si>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</si>
  <si>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</si>
  <si>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</si>
  <si>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</si>
  <si>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</si>
  <si>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</si>
  <si>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</si>
  <si>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</si>
  <si>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</si>
  <si>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</si>
  <si>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</si>
  <si>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</si>
  <si>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</si>
  <si>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</si>
  <si>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</si>
  <si>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</si>
  <si>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</si>
  <si>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</si>
  <si>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</si>
  <si>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</si>
  <si>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</si>
  <si>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</si>
  <si>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</si>
  <si>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</si>
  <si>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</si>
  <si>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</si>
  <si>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</si>
  <si>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</si>
  <si>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</si>
  <si>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</si>
  <si>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</si>
  <si>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</si>
  <si>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</si>
  <si>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</si>
  <si>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</si>
  <si>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</si>
  <si>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</si>
  <si>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</si>
  <si>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</si>
  <si>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</si>
  <si>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</si>
  <si>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</si>
  <si>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</si>
  <si>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</si>
  <si>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</si>
  <si>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</si>
  <si>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</si>
  <si>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</si>
  <si>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</si>
  <si>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</si>
  <si>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</si>
  <si>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</si>
  <si>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</si>
  <si>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</si>
  <si>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</si>
  <si>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</si>
  <si>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</si>
  <si>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</si>
  <si>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</si>
  <si>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</si>
  <si>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</si>
  <si>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</si>
  <si>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</si>
  <si>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</si>
  <si>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</si>
  <si>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</si>
  <si>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</si>
  <si>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</si>
  <si>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</si>
  <si>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</si>
  <si>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</si>
  <si>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</si>
  <si>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</si>
  <si>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</si>
  <si>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</si>
  <si>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</si>
  <si>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</si>
  <si>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</si>
  <si>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</si>
  <si>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</si>
  <si>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</si>
  <si>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</si>
  <si>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</si>
  <si>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</si>
  <si>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</si>
  <si>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</si>
  <si>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</si>
  <si>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</si>
  <si>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</si>
  <si>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</si>
  <si>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</si>
  <si>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</si>
  <si>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</si>
  <si>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</si>
  <si>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</si>
  <si>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</si>
  <si>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</si>
  <si>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</si>
  <si>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</si>
  <si>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</si>
  <si>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</si>
  <si>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</si>
  <si>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</si>
  <si>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</si>
  <si>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</si>
  <si>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</si>
  <si>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</si>
  <si>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</si>
  <si>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</si>
  <si>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</si>
  <si>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</si>
  <si>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</si>
  <si>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</si>
  <si>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</si>
  <si>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</si>
  <si>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</si>
  <si>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</si>
  <si>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</si>
  <si>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</si>
  <si>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</si>
  <si>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</si>
  <si>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</si>
  <si>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</si>
  <si>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</si>
  <si>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</si>
  <si>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</si>
  <si>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</si>
  <si>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</si>
  <si>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</si>
  <si>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</si>
  <si>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</si>
  <si>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</si>
  <si>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</si>
  <si>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</si>
  <si>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</si>
  <si>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</si>
  <si>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</si>
  <si>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</si>
  <si>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</si>
  <si>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</si>
  <si>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</si>
  <si>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</si>
  <si>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</si>
  <si>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</si>
  <si>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</si>
  <si>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</si>
  <si>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</si>
  <si>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</si>
  <si>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</si>
  <si>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</si>
  <si>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</si>
  <si>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</si>
  <si>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</si>
  <si>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</si>
  <si>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</si>
  <si>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</si>
  <si>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</si>
  <si>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</si>
  <si>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</si>
  <si>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</si>
  <si>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</si>
  <si>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</si>
  <si>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</si>
  <si>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</si>
  <si>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</si>
  <si>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</si>
  <si>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</si>
  <si>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</si>
  <si>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</si>
  <si>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</si>
  <si>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</si>
  <si>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</si>
  <si>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</si>
  <si>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</si>
  <si>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</si>
  <si>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</si>
  <si>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</si>
  <si>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</si>
  <si>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</si>
  <si>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</si>
  <si>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</si>
  <si>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</si>
  <si>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</si>
  <si>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</si>
  <si>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</si>
  <si>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</si>
  <si>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</si>
  <si>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</si>
  <si>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</si>
  <si>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</si>
  <si>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</si>
  <si>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</si>
  <si>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</si>
  <si>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</si>
  <si>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</si>
  <si>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</si>
  <si>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</si>
  <si>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</si>
  <si>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</si>
  <si>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</si>
  <si>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</si>
  <si>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</si>
  <si>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</si>
  <si>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</si>
  <si>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</si>
  <si>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</si>
  <si>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</si>
  <si>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</si>
  <si>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</si>
  <si>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</si>
  <si>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</si>
  <si>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</si>
  <si>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</si>
  <si>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</si>
  <si>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</si>
  <si>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</si>
  <si>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</si>
  <si>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</si>
  <si>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</si>
  <si>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</si>
  <si>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</si>
  <si>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</si>
  <si>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</si>
  <si>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</si>
  <si>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</si>
  <si>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</si>
  <si>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</si>
  <si>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</si>
  <si>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</si>
  <si>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</si>
  <si>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</si>
  <si>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</si>
  <si>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</si>
  <si>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</si>
  <si>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</si>
  <si>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</si>
  <si>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</si>
  <si>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</si>
  <si>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</si>
  <si>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</si>
  <si>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</si>
  <si>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</si>
  <si>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</si>
  <si>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</si>
  <si>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</si>
  <si>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</si>
  <si>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</si>
  <si>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</si>
  <si>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</si>
  <si>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</si>
  <si>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</si>
  <si>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</si>
  <si>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</si>
  <si>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</si>
  <si>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</si>
  <si>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</si>
  <si>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</si>
  <si>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</si>
  <si>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</si>
  <si>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</si>
  <si>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</si>
  <si>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</si>
  <si>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</si>
  <si>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</si>
  <si>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</si>
  <si>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</si>
  <si>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</si>
  <si>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</si>
  <si>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</si>
  <si>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</si>
  <si>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</si>
  <si>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</si>
  <si>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</si>
  <si>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</si>
  <si>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</si>
  <si>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</si>
  <si>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</si>
  <si>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</si>
  <si>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</si>
  <si>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</si>
  <si>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</si>
  <si>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</si>
  <si>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</si>
  <si>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</si>
  <si>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</si>
  <si>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</si>
  <si>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</si>
  <si>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</si>
  <si>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</si>
  <si>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</si>
  <si>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</si>
  <si>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</si>
  <si>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</si>
  <si>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</si>
  <si>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</si>
  <si>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</si>
  <si>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</si>
  <si>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</si>
  <si>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</si>
  <si>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</si>
  <si>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</si>
  <si>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</si>
  <si>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</si>
  <si>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</si>
  <si>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</si>
  <si>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</si>
  <si>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</si>
  <si>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</si>
  <si>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</si>
  <si>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</si>
  <si>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</si>
  <si>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</si>
  <si>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</si>
  <si>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</si>
  <si>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</si>
  <si>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</si>
  <si>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</si>
  <si>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</si>
  <si>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</si>
  <si>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</si>
  <si>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</si>
  <si>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</si>
  <si>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</si>
  <si>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</si>
  <si>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</si>
  <si>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</si>
  <si>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</si>
  <si>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</si>
  <si>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</si>
  <si>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</si>
  <si>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</si>
  <si>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</si>
  <si>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</si>
  <si>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</si>
  <si>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</si>
  <si>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</si>
  <si>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</si>
  <si>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</si>
  <si>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</si>
  <si>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</si>
  <si>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</si>
  <si>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</si>
  <si>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</si>
  <si>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</si>
  <si>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</si>
  <si>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</si>
  <si>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</si>
  <si>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</si>
  <si>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</si>
  <si>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</si>
  <si>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</si>
  <si>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</si>
  <si>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</si>
  <si>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</si>
  <si>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</si>
  <si>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</si>
  <si>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</si>
  <si>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</si>
  <si>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</si>
  <si>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</si>
  <si>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</si>
  <si>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</si>
  <si>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</si>
  <si>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</si>
  <si>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</si>
  <si>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</si>
  <si>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</si>
  <si>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</si>
  <si>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</si>
  <si>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</si>
  <si>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</si>
  <si>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</si>
  <si>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</si>
  <si>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</si>
  <si>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</si>
  <si>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</si>
  <si>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</si>
  <si>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</si>
  <si>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</si>
  <si>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</si>
  <si>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</si>
  <si>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</si>
  <si>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</si>
  <si>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</si>
  <si>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</si>
  <si>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</si>
  <si>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</si>
  <si>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</si>
  <si>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</si>
  <si>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</si>
  <si>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</si>
  <si>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</si>
  <si>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</si>
  <si>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</si>
  <si>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</si>
  <si>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</si>
  <si>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</si>
  <si>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</si>
  <si>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</si>
  <si>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</si>
  <si>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</si>
  <si>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</si>
  <si>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</si>
  <si>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</si>
  <si>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</si>
  <si>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</si>
  <si>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</si>
  <si>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</si>
  <si>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</si>
  <si>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</si>
  <si>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</si>
  <si>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</si>
  <si>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</si>
  <si>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</si>
  <si>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</si>
  <si>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</si>
  <si>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</si>
  <si>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</si>
  <si>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</si>
  <si>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</si>
  <si>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</si>
  <si>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</si>
  <si>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</si>
  <si>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</si>
  <si>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</si>
  <si>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</si>
  <si>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</si>
  <si>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</si>
  <si>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</si>
  <si>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</si>
  <si>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</si>
  <si>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</si>
  <si>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</si>
  <si>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</si>
  <si>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</si>
  <si>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</si>
  <si>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</si>
  <si>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</si>
  <si>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</si>
  <si>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</si>
  <si>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</si>
  <si>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</si>
  <si>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</si>
  <si>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</si>
  <si>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</si>
  <si>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</si>
  <si>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</si>
  <si>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</si>
  <si>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</si>
  <si>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</si>
  <si>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</si>
  <si>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</si>
  <si>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</si>
  <si>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</si>
  <si>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</si>
  <si>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</si>
  <si>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</si>
  <si>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</si>
  <si>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</si>
  <si>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</si>
  <si>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</si>
  <si>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</si>
  <si>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</si>
  <si>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</si>
  <si>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</si>
  <si>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</si>
  <si>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</si>
  <si>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</si>
  <si>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</si>
  <si>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</si>
  <si>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</si>
  <si>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</si>
  <si>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</si>
  <si>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</si>
  <si>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</si>
  <si>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</si>
  <si>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</si>
  <si>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</si>
  <si>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</si>
  <si>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</si>
  <si>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</si>
  <si>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</si>
  <si>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</si>
  <si>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</si>
  <si>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</si>
  <si>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</si>
  <si>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</si>
  <si>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</si>
  <si>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</si>
  <si>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</si>
  <si>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</si>
  <si>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</si>
  <si>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</si>
  <si>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</si>
  <si>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</si>
  <si>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</si>
  <si>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</si>
  <si>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</si>
  <si>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</si>
  <si>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</si>
  <si>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</si>
  <si>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</si>
  <si>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</si>
  <si>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</si>
  <si>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</si>
  <si>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</si>
  <si>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</si>
  <si>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</si>
  <si>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</si>
  <si>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</si>
  <si>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</si>
  <si>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</si>
  <si>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</si>
  <si>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</si>
  <si>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</si>
  <si>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</si>
  <si>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</si>
  <si>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</si>
  <si>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</si>
  <si>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</si>
  <si>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</si>
  <si>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</si>
  <si>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</si>
  <si>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</si>
  <si>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</si>
  <si>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</si>
  <si>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</si>
  <si>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</si>
  <si>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</si>
  <si>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</si>
  <si>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</si>
  <si>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</si>
  <si>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</si>
  <si>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</si>
  <si>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</si>
  <si>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</si>
  <si>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</si>
  <si>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</si>
  <si>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</si>
  <si>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</si>
  <si>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</si>
  <si>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</si>
  <si>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</si>
  <si>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</si>
  <si>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</si>
  <si>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</si>
  <si>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</si>
  <si>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</si>
  <si>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</si>
  <si>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</si>
  <si>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</si>
  <si>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</si>
  <si>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</si>
  <si>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</si>
  <si>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</si>
  <si>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</si>
  <si>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</si>
  <si>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</si>
  <si>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</si>
  <si>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</si>
  <si>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</si>
  <si>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</si>
  <si>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</si>
  <si>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</si>
  <si>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</si>
  <si>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</si>
  <si>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</si>
  <si>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</si>
  <si>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</si>
  <si>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</si>
  <si>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</si>
  <si>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</si>
  <si>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</si>
  <si>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</si>
  <si>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</si>
  <si>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</si>
  <si>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</si>
  <si>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</si>
  <si>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</si>
  <si>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</si>
  <si>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</si>
  <si>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</si>
  <si>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</si>
  <si>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</si>
  <si>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</si>
  <si>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</si>
  <si>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</si>
  <si>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</si>
  <si>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</si>
  <si>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</si>
  <si>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</si>
  <si>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</si>
  <si>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</si>
  <si>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</si>
  <si>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</si>
  <si>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</si>
  <si>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</si>
  <si>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</si>
  <si>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</si>
  <si>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</si>
  <si>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</si>
  <si>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</si>
  <si>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</si>
  <si>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</si>
  <si>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</si>
  <si>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</si>
  <si>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</si>
  <si>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</si>
  <si>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</si>
  <si>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</si>
  <si>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</si>
  <si>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</si>
  <si>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</si>
  <si>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</si>
  <si>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</si>
  <si>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</si>
  <si>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</si>
  <si>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</si>
  <si>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</si>
  <si>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</si>
  <si>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</si>
  <si>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</si>
  <si>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</si>
  <si>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</si>
  <si>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</si>
  <si>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</si>
  <si>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</si>
  <si>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</si>
  <si>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</si>
  <si>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</si>
  <si>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</si>
  <si>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</si>
  <si>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</si>
  <si>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</si>
  <si>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</si>
  <si>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</si>
  <si>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</si>
  <si>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</si>
  <si>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</si>
  <si>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</si>
  <si>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</si>
  <si>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</si>
  <si>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</si>
  <si>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</si>
  <si>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</si>
  <si>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</si>
  <si>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</si>
  <si>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</si>
  <si>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</si>
  <si>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</si>
  <si>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</si>
  <si>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</si>
  <si>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</si>
  <si>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</si>
  <si>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</si>
  <si>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</si>
  <si>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</si>
  <si>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</si>
  <si>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</si>
  <si>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</si>
  <si>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</si>
  <si>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</si>
  <si>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</si>
  <si>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</si>
  <si>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</si>
  <si>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</si>
  <si>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</si>
  <si>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</si>
  <si>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</si>
  <si>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</si>
  <si>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</si>
  <si>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</si>
  <si>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</si>
  <si>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</si>
  <si>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</si>
  <si>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</si>
  <si>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</si>
  <si>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</si>
  <si>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</si>
  <si>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</si>
  <si>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</si>
  <si>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</si>
  <si>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</si>
  <si>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</si>
  <si>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</si>
  <si>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</si>
  <si>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</si>
  <si>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</si>
  <si>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</si>
  <si>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</si>
  <si>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</si>
  <si>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</si>
  <si>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</si>
  <si>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</si>
  <si>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</si>
  <si>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</si>
  <si>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</si>
  <si>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</si>
  <si>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</si>
  <si>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</si>
  <si>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</si>
  <si>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</si>
  <si>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</si>
  <si>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</si>
  <si>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</si>
  <si>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</si>
  <si>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</si>
  <si>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</si>
  <si>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</si>
  <si>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</si>
  <si>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</si>
  <si>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</si>
  <si>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</si>
  <si>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</si>
  <si>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</si>
  <si>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</si>
  <si>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</si>
  <si>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</si>
  <si>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</si>
  <si>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</si>
  <si>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</si>
  <si>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</si>
  <si>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</si>
  <si>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</si>
  <si>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</si>
  <si>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</si>
  <si>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</si>
  <si>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</si>
  <si>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</si>
  <si>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</si>
  <si>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</si>
  <si>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</si>
  <si>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</si>
  <si>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</si>
  <si>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</si>
  <si>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</si>
  <si>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</si>
  <si>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</si>
  <si>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</si>
  <si>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</si>
  <si>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</si>
  <si>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</si>
  <si>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</si>
  <si>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</si>
  <si>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</si>
  <si>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</si>
  <si>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</si>
  <si>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</si>
  <si>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</si>
  <si>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</si>
  <si>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</si>
  <si>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</si>
  <si>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</si>
  <si>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</si>
  <si>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</si>
  <si>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</si>
  <si>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</si>
  <si>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</si>
  <si>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</si>
  <si>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</si>
  <si>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</si>
  <si>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</si>
  <si>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</si>
  <si>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</si>
  <si>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</si>
  <si>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</si>
  <si>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</si>
  <si>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</si>
  <si>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</si>
  <si>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</si>
  <si>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</si>
  <si>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</si>
  <si>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</si>
  <si>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</si>
  <si>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</si>
  <si>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</si>
  <si>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</si>
  <si>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</si>
  <si>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</si>
  <si>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</si>
  <si>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</si>
  <si>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</si>
  <si>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</si>
  <si>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</si>
  <si>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</si>
  <si>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</si>
  <si>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</si>
  <si>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</si>
  <si>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</si>
  <si>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</si>
  <si>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</si>
  <si>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</si>
  <si>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</si>
  <si>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</si>
  <si>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</si>
  <si>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</si>
  <si>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</si>
  <si>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</si>
  <si>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</si>
  <si>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</si>
  <si>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</si>
  <si>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</si>
  <si>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</si>
  <si>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</si>
  <si>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</si>
  <si>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</si>
  <si>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</si>
  <si>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</si>
  <si>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</si>
  <si>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</si>
  <si>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</si>
  <si>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</si>
  <si>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</si>
  <si>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</si>
  <si>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</si>
  <si>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</si>
  <si>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</si>
  <si>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</si>
  <si>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</si>
  <si>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</si>
  <si>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</si>
  <si>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</si>
  <si>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</si>
  <si>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</si>
  <si>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</si>
  <si>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</si>
  <si>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</si>
  <si>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</si>
  <si>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</si>
  <si>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</si>
  <si>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</si>
  <si>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</si>
  <si>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</si>
  <si>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</si>
  <si>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</si>
  <si>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</si>
  <si>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</si>
  <si>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</si>
  <si>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</si>
  <si>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</si>
  <si>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</si>
  <si>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</si>
  <si>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</si>
  <si>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</si>
  <si>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</si>
  <si>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</si>
  <si>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</si>
  <si>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</si>
  <si>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</si>
  <si>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</si>
  <si>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</si>
  <si>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</si>
  <si>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</si>
  <si>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</si>
  <si>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</si>
  <si>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</si>
  <si>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</si>
  <si>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</si>
  <si>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</si>
  <si>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</si>
  <si>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</si>
  <si>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</si>
  <si>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</si>
  <si>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</si>
  <si>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</si>
  <si>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</si>
  <si>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</si>
  <si>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</si>
  <si>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</si>
  <si>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</si>
  <si>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</si>
  <si>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</si>
  <si>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</si>
  <si>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</si>
  <si>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</si>
  <si>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</si>
  <si>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</si>
  <si>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</si>
  <si>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</si>
  <si>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</si>
  <si>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</si>
  <si>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</si>
  <si>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</si>
  <si>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</si>
  <si>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</si>
  <si>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</si>
  <si>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</si>
  <si>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</si>
  <si>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</si>
  <si>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</si>
  <si>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</si>
  <si>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</si>
  <si>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</si>
  <si>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</si>
  <si>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</si>
  <si>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</si>
  <si>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</si>
  <si>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</si>
  <si>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</si>
  <si>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</si>
  <si>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</si>
  <si>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</si>
  <si>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</si>
  <si>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</si>
  <si>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</si>
  <si>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</si>
  <si>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</si>
  <si>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</si>
  <si>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</si>
  <si>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</si>
  <si>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</si>
  <si>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</si>
  <si>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</si>
  <si>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</si>
  <si>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</si>
  <si>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</si>
  <si>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</si>
  <si>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</si>
  <si>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</si>
  <si>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</si>
  <si>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</si>
  <si>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</si>
  <si>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</si>
  <si>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</si>
  <si>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</si>
  <si>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</si>
  <si>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</si>
  <si>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</si>
  <si>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</si>
  <si>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</si>
  <si>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</si>
  <si>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</si>
  <si>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</si>
  <si>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</si>
  <si>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</si>
  <si>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</si>
  <si>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</si>
  <si>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</si>
  <si>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</si>
  <si>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</si>
  <si>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</si>
  <si>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</si>
  <si>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</si>
  <si>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</si>
  <si>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</si>
  <si>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</si>
  <si>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</si>
  <si>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</si>
  <si>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</si>
  <si>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</si>
  <si>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</si>
  <si>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</si>
  <si>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</si>
  <si>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</si>
  <si>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</si>
  <si>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</si>
  <si>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</si>
  <si>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</si>
  <si>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</si>
  <si>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</si>
  <si>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</si>
  <si>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</si>
  <si>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</si>
  <si>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</si>
  <si>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</si>
  <si>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</si>
  <si>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</si>
  <si>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</si>
  <si>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</si>
  <si>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</si>
  <si>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</si>
  <si>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</si>
  <si>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</si>
  <si>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</si>
  <si>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</si>
  <si>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</si>
  <si>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</si>
  <si>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</si>
  <si>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</si>
  <si>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</si>
  <si>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</si>
  <si>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</si>
  <si>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</si>
  <si>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</si>
  <si>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</si>
  <si>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</si>
  <si>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</si>
  <si>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</si>
  <si>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</si>
  <si>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</si>
  <si>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</si>
  <si>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</si>
  <si>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</si>
  <si>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</si>
  <si>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</si>
  <si>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</si>
  <si>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</si>
  <si>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</si>
  <si>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</si>
  <si>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</si>
  <si>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</si>
  <si>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</si>
  <si>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</si>
  <si>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</si>
  <si>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</si>
  <si>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</si>
  <si>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</si>
  <si>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</si>
  <si>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</si>
  <si>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</si>
  <si>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</si>
  <si>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</si>
  <si>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</si>
  <si>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</si>
  <si>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</si>
  <si>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</si>
  <si>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</si>
  <si>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</si>
  <si>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</si>
  <si>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</si>
  <si>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</si>
  <si>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</si>
  <si>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</si>
  <si>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</si>
  <si>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</si>
  <si>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</si>
  <si>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</si>
  <si>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</si>
  <si>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</si>
  <si>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</si>
  <si>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</si>
  <si>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</si>
  <si>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</si>
  <si>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</si>
  <si>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</si>
  <si>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</si>
  <si>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</si>
  <si>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</si>
  <si>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</si>
  <si>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</si>
  <si>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</si>
  <si>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</si>
  <si>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</si>
  <si>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</si>
  <si>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</si>
  <si>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</si>
  <si>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</si>
  <si>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</si>
  <si>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</si>
  <si>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</si>
  <si>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</si>
  <si>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</si>
  <si>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</si>
  <si>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</si>
  <si>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</si>
  <si>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</si>
  <si>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</si>
  <si>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</si>
  <si>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</si>
  <si>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</si>
  <si>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</si>
  <si>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</si>
  <si>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</si>
  <si>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</si>
  <si>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</si>
  <si>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</si>
  <si>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</si>
  <si>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</si>
  <si>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</si>
  <si>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</si>
  <si>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</si>
  <si>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</si>
  <si>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</si>
  <si>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</si>
  <si>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</si>
  <si>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</si>
  <si>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</si>
  <si>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</si>
  <si>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</si>
  <si>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</si>
  <si>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</si>
  <si>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</si>
  <si>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</si>
  <si>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</si>
  <si>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</si>
  <si>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</si>
  <si>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</si>
  <si>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</si>
  <si>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</si>
  <si>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</si>
  <si>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</si>
  <si>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</si>
  <si>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</si>
  <si>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</si>
  <si>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</si>
  <si>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</si>
  <si>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</si>
  <si>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</si>
  <si>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</si>
  <si>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</si>
  <si>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</si>
  <si>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</si>
  <si>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</si>
  <si>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</si>
  <si>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</si>
  <si>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</si>
  <si>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</si>
  <si>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</si>
  <si>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</si>
  <si>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</si>
  <si>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</si>
  <si>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</si>
  <si>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</si>
  <si>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</si>
  <si>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</si>
  <si>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</si>
  <si>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</si>
  <si>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</si>
  <si>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</si>
  <si>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</si>
  <si>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</si>
  <si>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</si>
  <si>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</si>
  <si>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</si>
  <si>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</si>
  <si>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</si>
  <si>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</si>
  <si>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</si>
  <si>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</si>
  <si>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</si>
  <si>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</si>
  <si>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</si>
  <si>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</si>
  <si>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</si>
  <si>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</si>
  <si>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</si>
  <si>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</si>
  <si>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</si>
  <si>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</si>
  <si>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</si>
  <si>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</si>
  <si>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</si>
  <si>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</si>
  <si>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</si>
  <si>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</si>
  <si>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</si>
  <si>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</si>
  <si>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</si>
  <si>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</si>
  <si>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</si>
  <si>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</si>
  <si>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</si>
  <si>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</si>
  <si>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</si>
  <si>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</si>
  <si>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</si>
  <si>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</si>
  <si>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</si>
  <si>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</si>
  <si>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</si>
  <si>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</si>
  <si>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</si>
  <si>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</si>
  <si>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</si>
  <si>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</si>
  <si>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</si>
  <si>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</si>
  <si>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</si>
  <si>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</si>
  <si>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</si>
  <si>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</si>
  <si>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</si>
  <si>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</si>
  <si>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</si>
  <si>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</si>
  <si>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</si>
  <si>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</si>
  <si>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</si>
  <si>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</si>
  <si>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</si>
  <si>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</si>
  <si>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</si>
  <si>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</si>
  <si>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</si>
  <si>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</si>
  <si>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</si>
  <si>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</si>
  <si>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</si>
  <si>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</si>
  <si>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</si>
  <si>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</si>
  <si>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</si>
  <si>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</si>
  <si>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</si>
  <si>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</si>
  <si>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</si>
  <si>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</si>
  <si>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</si>
  <si>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</si>
  <si>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</si>
  <si>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</si>
  <si>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</si>
  <si>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</si>
  <si>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</si>
  <si>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</si>
  <si>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</si>
  <si>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</si>
  <si>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</si>
  <si>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</si>
  <si>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</si>
  <si>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</si>
  <si>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</si>
  <si>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</si>
  <si>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</si>
  <si>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</si>
  <si>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</si>
  <si>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</si>
  <si>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</si>
  <si>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</si>
  <si>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</si>
  <si>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</si>
  <si>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</si>
  <si>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</si>
  <si>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</si>
  <si>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</si>
  <si>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</si>
  <si>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</si>
  <si>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</si>
  <si>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</si>
  <si>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</si>
  <si>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</si>
  <si>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</si>
  <si>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</si>
  <si>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</si>
  <si>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</si>
  <si>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</si>
  <si>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</si>
  <si>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</si>
  <si>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</si>
  <si>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</si>
  <si>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</si>
  <si>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</si>
  <si>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</si>
  <si>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</si>
  <si>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</si>
  <si>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</si>
  <si>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</si>
  <si>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</si>
  <si>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</si>
  <si>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</si>
  <si>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</si>
  <si>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</si>
  <si>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</si>
  <si>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</si>
  <si>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</si>
  <si>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</si>
  <si>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</si>
  <si>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</si>
  <si>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</si>
  <si>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</si>
  <si>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</si>
  <si>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</si>
  <si>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</si>
  <si>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</si>
  <si>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</si>
  <si>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</si>
  <si>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</si>
  <si>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</si>
  <si>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</si>
  <si>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</si>
  <si>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</si>
  <si>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</si>
  <si>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</si>
  <si>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</si>
  <si>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</si>
  <si>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</si>
  <si>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</si>
  <si>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</si>
  <si>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</si>
  <si>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</si>
  <si>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</si>
  <si>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</si>
  <si>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</si>
  <si>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</si>
  <si>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</si>
  <si>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</si>
  <si>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</si>
  <si>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</si>
  <si>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</si>
  <si>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</si>
  <si>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</si>
  <si>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</si>
  <si>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</si>
  <si>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</si>
  <si>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</si>
  <si>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</si>
  <si>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</si>
  <si>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</si>
  <si>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</si>
  <si>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</si>
  <si>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</si>
  <si>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</si>
  <si>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</si>
  <si>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</si>
  <si>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</si>
  <si>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</si>
  <si>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</si>
  <si>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</si>
  <si>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</si>
  <si>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</si>
  <si>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</si>
  <si>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</si>
  <si>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</si>
  <si>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</si>
  <si>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</si>
  <si>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</si>
  <si>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</si>
  <si>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</si>
  <si>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</si>
  <si>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</si>
  <si>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</si>
  <si>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</si>
  <si>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</si>
  <si>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</si>
  <si>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</si>
  <si>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</si>
  <si>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</si>
  <si>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</si>
  <si>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</si>
  <si>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</si>
  <si>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</si>
  <si>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</si>
  <si>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</si>
  <si>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</si>
  <si>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</si>
  <si>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</si>
  <si>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</si>
  <si>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</si>
  <si>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</si>
  <si>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</si>
  <si>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</si>
  <si>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</si>
  <si>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</si>
  <si>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</si>
  <si>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</si>
  <si>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</si>
  <si>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</si>
  <si>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</si>
  <si>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</si>
  <si>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</si>
  <si>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</si>
  <si>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</si>
  <si>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</si>
  <si>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</si>
  <si>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</si>
  <si>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</si>
  <si>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</si>
  <si>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</si>
  <si>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</si>
  <si>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</si>
  <si>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</si>
  <si>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</si>
  <si>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</si>
  <si>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</si>
  <si>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</si>
  <si>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</si>
  <si>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</si>
  <si>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</si>
  <si>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</si>
  <si>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</si>
  <si>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</si>
  <si>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</si>
  <si>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</si>
  <si>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</si>
  <si>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</si>
  <si>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</si>
  <si>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</si>
  <si>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</si>
  <si>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</si>
  <si>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</si>
  <si>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</si>
  <si>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</si>
  <si>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</si>
  <si>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</si>
  <si>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</si>
  <si>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</si>
  <si>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</si>
  <si>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</si>
  <si>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</si>
  <si>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</si>
  <si>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</si>
  <si>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</si>
  <si>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</si>
  <si>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</si>
  <si>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</si>
  <si>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</si>
  <si>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</si>
  <si>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</si>
  <si>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</si>
  <si>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</si>
  <si>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</si>
  <si>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</si>
  <si>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</si>
  <si>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</si>
  <si>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</si>
  <si>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</si>
  <si>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</si>
  <si>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</si>
  <si>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</si>
  <si>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</si>
  <si>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</si>
  <si>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</si>
  <si>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</si>
  <si>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</si>
  <si>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</si>
  <si>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</si>
  <si>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</si>
  <si>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</si>
  <si>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</si>
  <si>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</si>
  <si>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</si>
  <si>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</si>
  <si>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</si>
  <si>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</si>
  <si>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</si>
  <si>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</si>
  <si>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</si>
  <si>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</si>
  <si>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</si>
  <si>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</si>
  <si>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</si>
  <si>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</si>
  <si>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</si>
  <si>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</si>
  <si>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</si>
  <si>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</si>
  <si>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</si>
  <si>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</si>
  <si>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</si>
  <si>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</si>
  <si>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</si>
  <si>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</si>
  <si>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</si>
  <si>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</si>
  <si>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</si>
  <si>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</si>
  <si>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</si>
  <si>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</si>
  <si>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</si>
  <si>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</si>
  <si>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</si>
  <si>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</si>
  <si>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</si>
  <si>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</si>
  <si>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</si>
  <si>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</si>
  <si>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</si>
  <si>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</si>
  <si>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</si>
  <si>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</si>
  <si>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</si>
  <si>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</si>
  <si>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</si>
  <si>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</si>
  <si>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</si>
  <si>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</si>
  <si>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</si>
  <si>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</si>
  <si>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</si>
  <si>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</si>
  <si>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</si>
  <si>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</si>
  <si>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</si>
  <si>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</si>
  <si>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</si>
  <si>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</si>
  <si>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</si>
  <si>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</si>
  <si>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</si>
  <si>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</si>
  <si>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</si>
  <si>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</si>
  <si>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</si>
  <si>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</si>
  <si>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</si>
  <si>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</si>
  <si>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</si>
  <si>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</si>
  <si>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</si>
  <si>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</si>
  <si>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</si>
  <si>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</si>
  <si>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</si>
  <si>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</si>
  <si>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</si>
  <si>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</si>
  <si>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</si>
  <si>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</si>
  <si>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</si>
  <si>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</si>
  <si>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</si>
  <si>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</si>
  <si>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</si>
  <si>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</si>
  <si>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</si>
  <si>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</si>
  <si>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</si>
  <si>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</si>
  <si>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</si>
  <si>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</si>
  <si>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</si>
  <si>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</si>
  <si>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</si>
  <si>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</si>
  <si>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</si>
  <si>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</si>
  <si>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</si>
  <si>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</si>
  <si>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</si>
  <si>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</si>
  <si>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</si>
  <si>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</si>
  <si>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</si>
  <si>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</si>
  <si>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</si>
  <si>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</si>
  <si>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</si>
  <si>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</si>
  <si>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</si>
  <si>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</si>
  <si>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</si>
  <si>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</si>
  <si>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</si>
  <si>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</si>
  <si>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</si>
  <si>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</si>
  <si>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</si>
  <si>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</si>
  <si>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</si>
  <si>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</si>
  <si>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</si>
  <si>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</si>
  <si>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</si>
  <si>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</si>
  <si>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</si>
  <si>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</si>
  <si>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</si>
  <si>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</si>
  <si>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</si>
  <si>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</si>
  <si>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</si>
  <si>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</si>
  <si>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</si>
  <si>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</si>
  <si>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</si>
  <si>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</si>
  <si>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</si>
  <si>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</si>
  <si>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</si>
  <si>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</si>
  <si>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</si>
  <si>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</si>
  <si>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</si>
  <si>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</si>
  <si>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</si>
  <si>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</si>
  <si>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</si>
  <si>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</si>
  <si>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</si>
  <si>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</si>
  <si>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</si>
  <si>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</si>
  <si>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</si>
  <si>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</si>
  <si>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</si>
  <si>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</si>
  <si>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</si>
  <si>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</si>
  <si>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</si>
  <si>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</si>
  <si>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</si>
  <si>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</si>
  <si>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</si>
  <si>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</si>
  <si>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</si>
  <si>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</si>
  <si>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</si>
  <si>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</si>
  <si>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</si>
  <si>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</si>
  <si>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</si>
  <si>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</si>
  <si>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</si>
  <si>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</si>
  <si>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</si>
  <si>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</si>
  <si>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</si>
  <si>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</si>
  <si>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</si>
  <si>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</si>
  <si>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</si>
  <si>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</si>
  <si>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</si>
  <si>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</si>
  <si>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</si>
  <si>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</si>
  <si>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</si>
  <si>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</si>
  <si>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</si>
  <si>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</si>
  <si>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</si>
  <si>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</si>
  <si>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</si>
  <si>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</si>
  <si>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</si>
  <si>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</si>
  <si>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</si>
  <si>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</si>
  <si>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</si>
  <si>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</si>
  <si>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</si>
  <si>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</si>
  <si>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</si>
  <si>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</si>
  <si>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</si>
  <si>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</si>
  <si>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</si>
  <si>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</si>
  <si>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</si>
  <si>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</si>
  <si>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</si>
  <si>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</si>
  <si>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</si>
  <si>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</si>
  <si>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</si>
  <si>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</si>
  <si>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</si>
  <si>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</si>
  <si>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</si>
  <si>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</si>
  <si>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</si>
  <si>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</si>
  <si>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</si>
  <si>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</si>
  <si>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</si>
  <si>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</si>
  <si>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</si>
  <si>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</si>
  <si>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</si>
  <si>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</si>
  <si>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</si>
  <si>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</si>
  <si>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</si>
  <si>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</si>
  <si>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</si>
  <si>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</si>
  <si>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</si>
  <si>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</si>
  <si>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</si>
  <si>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</si>
  <si>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</si>
  <si>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</si>
  <si>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</si>
  <si>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</si>
  <si>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</si>
  <si>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</si>
  <si>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</si>
  <si>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</si>
  <si>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</si>
  <si>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</si>
  <si>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</si>
  <si>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</si>
  <si>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</si>
  <si>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</si>
  <si>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</si>
  <si>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</si>
  <si>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</si>
  <si>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</si>
  <si>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</si>
  <si>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</si>
  <si>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</si>
  <si>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</si>
  <si>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</si>
  <si>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</si>
  <si>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</si>
  <si>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</si>
  <si>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</si>
  <si>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</si>
  <si>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</si>
  <si>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</si>
  <si>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</si>
  <si>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</si>
  <si>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</si>
  <si>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</si>
  <si>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</si>
  <si>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</si>
  <si>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</si>
  <si>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</si>
  <si>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</si>
  <si>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</si>
  <si>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</si>
  <si>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</si>
  <si>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</si>
  <si>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</si>
  <si>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</si>
  <si>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</si>
  <si>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</si>
  <si>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</si>
  <si>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</si>
  <si>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</si>
  <si>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</si>
  <si>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</si>
  <si>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</si>
  <si>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</si>
  <si>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</si>
  <si>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</si>
  <si>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</si>
  <si>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</si>
  <si>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</si>
  <si>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</si>
  <si>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</si>
  <si>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</si>
  <si>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</si>
  <si>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</si>
  <si>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</si>
  <si>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</si>
  <si>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</si>
  <si>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</si>
  <si>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</si>
  <si>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</si>
  <si>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</si>
  <si>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</si>
  <si>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</si>
  <si>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</si>
  <si>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</si>
  <si>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</si>
  <si>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</si>
  <si>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</si>
  <si>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</si>
  <si>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</si>
  <si>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</si>
  <si>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</si>
  <si>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</si>
  <si>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</si>
  <si>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</si>
  <si>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</si>
  <si>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</si>
  <si>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</si>
  <si>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</si>
  <si>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</si>
  <si>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</si>
  <si>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</si>
  <si>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</si>
  <si>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</si>
  <si>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</si>
  <si>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</si>
  <si>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</si>
  <si>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</si>
  <si>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</si>
  <si>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</si>
  <si>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</si>
  <si>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</si>
  <si>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</si>
  <si>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</si>
  <si>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</si>
  <si>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</si>
  <si>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</si>
  <si>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</si>
  <si>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</si>
  <si>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</si>
  <si>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</si>
  <si>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</si>
  <si>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</si>
  <si>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</si>
  <si>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</si>
  <si>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</si>
  <si>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</si>
  <si>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</si>
  <si>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</si>
  <si>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</si>
  <si>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</si>
  <si>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</si>
  <si>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</si>
  <si>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</si>
  <si>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</si>
  <si>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</si>
  <si>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</si>
  <si>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</si>
  <si>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</si>
  <si>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</si>
  <si>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</si>
  <si>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</si>
  <si>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</si>
  <si>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</si>
  <si>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</si>
  <si>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</si>
  <si>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</si>
  <si>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</si>
  <si>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</si>
  <si>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</si>
  <si>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</si>
  <si>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</si>
  <si>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</si>
  <si>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</si>
  <si>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</si>
  <si>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</si>
  <si>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</si>
  <si>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</si>
  <si>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</si>
  <si>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</si>
  <si>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</si>
  <si>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</si>
  <si>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</si>
  <si>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</si>
  <si>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</si>
  <si>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</si>
  <si>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</si>
  <si>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</si>
  <si>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</si>
  <si>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</si>
  <si>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</si>
  <si>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</si>
  <si>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</si>
  <si>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</si>
  <si>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</si>
  <si>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</si>
  <si>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</si>
  <si>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</si>
  <si>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</si>
  <si>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</si>
  <si>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</si>
  <si>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</si>
  <si>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</si>
  <si>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</si>
  <si>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</si>
  <si>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</si>
  <si>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</si>
  <si>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</si>
  <si>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</si>
  <si>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</si>
  <si>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</si>
  <si>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</si>
  <si>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</si>
  <si>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</si>
  <si>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</si>
  <si>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</si>
  <si>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</si>
  <si>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</si>
  <si>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</si>
  <si>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</si>
  <si>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</si>
  <si>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</si>
  <si>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</si>
  <si>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</si>
  <si>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</si>
  <si>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</si>
  <si>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</si>
  <si>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</si>
  <si>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</si>
  <si>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</si>
  <si>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</si>
  <si>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</si>
  <si>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</si>
  <si>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</si>
  <si>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</si>
  <si>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</si>
  <si>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</si>
  <si>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</si>
  <si>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</si>
  <si>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</si>
  <si>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</si>
  <si>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</si>
  <si>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</si>
  <si>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</si>
  <si>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</si>
  <si>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</si>
  <si>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</si>
  <si>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</si>
  <si>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</si>
  <si>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</si>
  <si>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</si>
  <si>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</si>
  <si>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</si>
  <si>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</si>
  <si>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</si>
  <si>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</si>
  <si>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</si>
  <si>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</si>
  <si>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</si>
  <si>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</si>
  <si>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</si>
  <si>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</si>
  <si>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</si>
  <si>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</si>
  <si>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</si>
  <si>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</si>
  <si>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</si>
  <si>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</si>
  <si>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</si>
  <si>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</si>
  <si>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</si>
  <si>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</si>
  <si>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</si>
  <si>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</si>
  <si>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</si>
  <si>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</si>
  <si>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</si>
  <si>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</si>
  <si>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</si>
  <si>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</si>
  <si>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</si>
  <si>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</si>
  <si>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</si>
  <si>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</si>
  <si>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</si>
  <si>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</si>
  <si>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</si>
  <si>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</si>
  <si>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</si>
  <si>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</si>
  <si>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</si>
  <si>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</si>
  <si>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</si>
  <si>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</si>
  <si>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</si>
  <si>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</si>
  <si>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</si>
  <si>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</si>
  <si>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</si>
  <si>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</si>
  <si>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</si>
  <si>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</si>
  <si>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</si>
  <si>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</si>
  <si>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</si>
  <si>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</si>
  <si>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</si>
  <si>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</si>
  <si>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</si>
  <si>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</si>
  <si>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</si>
  <si>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</si>
  <si>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</si>
  <si>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</si>
  <si>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</si>
  <si>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</si>
  <si>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</si>
  <si>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</si>
  <si>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</si>
  <si>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</si>
  <si>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</si>
  <si>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</si>
  <si>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</si>
  <si>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</si>
  <si>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</si>
  <si>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</si>
  <si>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</si>
  <si>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</si>
  <si>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</si>
  <si>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</si>
  <si>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</si>
  <si>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</si>
  <si>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</si>
  <si>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</si>
  <si>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</si>
  <si>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</si>
  <si>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</si>
  <si>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</si>
  <si>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</si>
  <si>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</si>
  <si>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</si>
  <si>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</si>
  <si>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</si>
  <si>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</si>
  <si>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</si>
  <si>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</si>
  <si>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</si>
  <si>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</si>
  <si>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</si>
  <si>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</si>
  <si>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</si>
  <si>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</si>
  <si>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</si>
  <si>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</si>
  <si>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</si>
  <si>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</si>
  <si>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</si>
  <si>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</si>
  <si>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</si>
  <si>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</si>
  <si>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</si>
  <si>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</si>
  <si>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</si>
  <si>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</si>
  <si>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</si>
  <si>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</si>
  <si>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</si>
  <si>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</si>
  <si>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</si>
  <si>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</si>
  <si>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</si>
  <si>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</si>
  <si>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</si>
  <si>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</si>
  <si>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</si>
  <si>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</si>
  <si>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</si>
  <si>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</si>
  <si>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</si>
  <si>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</si>
  <si>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</si>
  <si>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</si>
  <si>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</si>
  <si>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</si>
  <si>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</si>
  <si>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</si>
  <si>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</si>
  <si>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</si>
  <si>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</si>
  <si>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</si>
  <si>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</si>
  <si>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</si>
  <si>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</si>
  <si>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</si>
  <si>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</si>
  <si>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</si>
  <si>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</si>
  <si>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</si>
  <si>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</si>
  <si>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</si>
  <si>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</si>
  <si>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</si>
  <si>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</si>
  <si>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</si>
  <si>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</si>
  <si>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</si>
  <si>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</si>
  <si>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</si>
  <si>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</si>
  <si>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</si>
  <si>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</si>
  <si>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</si>
  <si>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</si>
  <si>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</si>
  <si>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</si>
  <si>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</si>
  <si>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</si>
  <si>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</si>
  <si>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</si>
  <si>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</si>
  <si>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</si>
  <si>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</si>
  <si>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</si>
  <si>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</si>
  <si>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</si>
  <si>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</si>
  <si>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</si>
  <si>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</si>
  <si>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</si>
  <si>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</si>
  <si>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</si>
  <si>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</si>
  <si>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</si>
  <si>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</si>
  <si>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</si>
  <si>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</si>
  <si>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</si>
  <si>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</si>
  <si>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</si>
  <si>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</si>
  <si>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</si>
  <si>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</si>
  <si>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</si>
  <si>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</si>
  <si>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</si>
  <si>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</si>
  <si>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</si>
  <si>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</si>
  <si>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</si>
  <si>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</si>
  <si>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</si>
  <si>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</si>
  <si>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</si>
  <si>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</si>
  <si>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</si>
  <si>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</si>
  <si>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</si>
  <si>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</si>
  <si>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</si>
  <si>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</si>
  <si>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</si>
  <si>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</si>
  <si>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</si>
  <si>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</si>
  <si>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</si>
  <si>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</si>
  <si>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</si>
  <si>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</si>
  <si>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</si>
  <si>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</si>
  <si>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</si>
  <si>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</si>
  <si>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</si>
  <si>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</si>
  <si>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</si>
  <si>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</si>
  <si>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</si>
  <si>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</si>
  <si>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</si>
  <si>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</si>
  <si>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</si>
  <si>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</si>
  <si>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</si>
  <si>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</si>
  <si>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</si>
  <si>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</si>
  <si>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</si>
  <si>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</si>
  <si>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</si>
  <si>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</si>
  <si>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</si>
  <si>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</si>
  <si>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</si>
  <si>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</si>
  <si>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</si>
  <si>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</si>
  <si>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</si>
  <si>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</si>
  <si>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</si>
  <si>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</si>
  <si>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</si>
  <si>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</si>
  <si>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</si>
  <si>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</si>
  <si>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</si>
  <si>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</si>
  <si>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</si>
  <si>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</si>
  <si>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</si>
  <si>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</si>
  <si>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</si>
  <si>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</si>
  <si>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</si>
  <si>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</si>
  <si>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</si>
  <si>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</si>
  <si>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</si>
  <si>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</si>
  <si>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</si>
  <si>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</si>
  <si>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</si>
  <si>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</si>
  <si>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</si>
  <si>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</si>
  <si>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</si>
  <si>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</si>
  <si>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</si>
  <si>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</si>
  <si>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</si>
  <si>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</si>
  <si>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</si>
  <si>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</si>
  <si>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</si>
  <si>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</si>
  <si>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</si>
  <si>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</si>
  <si>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</si>
  <si>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</si>
  <si>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</si>
  <si>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</si>
  <si>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</si>
  <si>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</si>
  <si>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</si>
  <si>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</si>
  <si>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</si>
  <si>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</si>
  <si>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</si>
  <si>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</si>
  <si>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</si>
  <si>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</si>
  <si>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</si>
  <si>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</si>
  <si>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</si>
  <si>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</si>
  <si>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</si>
  <si>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</si>
  <si>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</si>
  <si>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</si>
  <si>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</si>
  <si>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</si>
  <si>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</si>
  <si>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</si>
  <si>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</si>
  <si>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</si>
  <si>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</si>
  <si>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</si>
  <si>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</si>
  <si>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</si>
  <si>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</si>
  <si>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</si>
  <si>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</si>
  <si>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</si>
  <si>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</si>
  <si>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</si>
  <si>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</si>
  <si>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</si>
  <si>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</si>
  <si>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</si>
  <si>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</si>
  <si>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</si>
  <si>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</si>
  <si>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</si>
  <si>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</si>
  <si>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</si>
  <si>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</si>
  <si>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</si>
  <si>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</si>
  <si>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</si>
  <si>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</si>
  <si>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</si>
  <si>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</si>
  <si>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</si>
  <si>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</si>
  <si>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</si>
  <si>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</si>
  <si>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</si>
  <si>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</si>
  <si>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</si>
  <si>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</si>
  <si>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</si>
  <si>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</si>
  <si>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</si>
  <si>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</si>
  <si>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</si>
  <si>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</si>
  <si>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</si>
  <si>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</si>
  <si>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</si>
  <si>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</si>
  <si>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</si>
  <si>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</si>
  <si>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</si>
  <si>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</si>
  <si>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</si>
  <si>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</si>
  <si>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</si>
  <si>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</si>
  <si>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</si>
  <si>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</si>
  <si>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</si>
  <si>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</si>
  <si>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</si>
  <si>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</si>
  <si>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</si>
  <si>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</si>
  <si>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</si>
  <si>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</si>
  <si>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</si>
  <si>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</si>
  <si>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</si>
  <si>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</si>
  <si>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</si>
  <si>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</si>
  <si>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</si>
  <si>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</si>
  <si>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</si>
  <si>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</si>
  <si>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</si>
  <si>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</si>
  <si>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</si>
  <si>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</si>
  <si>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</si>
  <si>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</si>
  <si>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</si>
  <si>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</si>
  <si>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</si>
  <si>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</si>
  <si>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</si>
  <si>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</si>
  <si>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</si>
  <si>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</si>
  <si>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</si>
  <si>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</si>
  <si>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</si>
  <si>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</si>
  <si>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</si>
  <si>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</si>
  <si>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</si>
  <si>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</si>
  <si>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</si>
  <si>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</si>
  <si>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</si>
  <si>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</si>
  <si>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</si>
  <si>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</si>
  <si>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</si>
  <si>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</si>
  <si>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</si>
  <si>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</si>
  <si>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</si>
  <si>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</si>
  <si>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</si>
  <si>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</si>
  <si>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</si>
  <si>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</si>
  <si>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</si>
  <si>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</si>
  <si>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</si>
  <si>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</si>
  <si>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</si>
  <si>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</si>
  <si>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</si>
  <si>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</si>
  <si>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</si>
  <si>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</si>
  <si>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</si>
  <si>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</si>
  <si>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</si>
  <si>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</si>
  <si>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</si>
  <si>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</si>
  <si>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</si>
  <si>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</si>
  <si>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</si>
  <si>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</si>
  <si>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</si>
  <si>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</si>
  <si>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</si>
  <si>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</si>
  <si>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</si>
  <si>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</si>
  <si>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</si>
  <si>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</si>
  <si>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</si>
  <si>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</si>
  <si>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</si>
  <si>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</si>
  <si>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</si>
  <si>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</si>
  <si>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</si>
  <si>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</si>
  <si>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</si>
  <si>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</si>
  <si>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</si>
  <si>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</si>
  <si>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</si>
  <si>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</si>
  <si>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</si>
  <si>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</si>
  <si>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</si>
  <si>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</si>
  <si>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</si>
  <si>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</si>
  <si>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</si>
  <si>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</si>
  <si>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</si>
  <si>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</si>
  <si>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</si>
  <si>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</si>
  <si>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</si>
  <si>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</si>
  <si>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</si>
  <si>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</si>
  <si>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</si>
  <si>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</si>
  <si>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</si>
  <si>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</si>
  <si>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</si>
  <si>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</si>
  <si>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</si>
  <si>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</si>
  <si>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</si>
  <si>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</si>
  <si>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</si>
  <si>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</si>
  <si>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</si>
  <si>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</si>
  <si>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</si>
  <si>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</si>
  <si>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</si>
  <si>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</si>
  <si>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</si>
  <si>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</si>
  <si>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</si>
  <si>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</si>
  <si>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</si>
  <si>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</si>
  <si>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</si>
  <si>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</si>
  <si>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</si>
  <si>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</si>
  <si>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</si>
  <si>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</si>
  <si>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</si>
  <si>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</si>
  <si>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</si>
  <si>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</si>
  <si>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</si>
  <si>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</si>
  <si>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</si>
  <si>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</si>
  <si>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</si>
  <si>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</si>
  <si>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</si>
  <si>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</si>
  <si>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</si>
  <si>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</si>
  <si>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</si>
  <si>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</si>
  <si>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</si>
  <si>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</si>
  <si>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</si>
  <si>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</si>
  <si>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</si>
  <si>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</si>
  <si>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</si>
  <si>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</si>
  <si>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</si>
  <si>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</si>
  <si>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</si>
  <si>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</si>
  <si>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</si>
  <si>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</si>
  <si>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</si>
  <si>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</si>
  <si>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</si>
  <si>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</si>
  <si>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</si>
  <si>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</si>
  <si>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</si>
  <si>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</si>
  <si>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</si>
  <si>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</si>
  <si>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</si>
  <si>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</si>
  <si>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</si>
  <si>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</si>
  <si>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</si>
  <si>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</si>
  <si>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</si>
  <si>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</si>
  <si>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</si>
  <si>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</si>
  <si>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</si>
  <si>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</si>
  <si>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</si>
  <si>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</si>
  <si>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</si>
  <si>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</si>
  <si>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</si>
  <si>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</si>
  <si>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</si>
  <si>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</si>
  <si>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</si>
  <si>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</si>
  <si>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</si>
  <si>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</si>
  <si>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</si>
  <si>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</si>
  <si>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</si>
  <si>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</si>
  <si>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</si>
  <si>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</si>
  <si>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</si>
  <si>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</si>
  <si>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</si>
  <si>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</si>
  <si>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</si>
  <si>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</si>
  <si>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</si>
  <si>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</si>
  <si>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</si>
  <si>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</si>
  <si>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</si>
  <si>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</si>
  <si>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</si>
  <si>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</si>
  <si>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</si>
  <si>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</si>
  <si>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</si>
  <si>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</si>
  <si>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</si>
  <si>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</si>
  <si>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</si>
  <si>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</si>
  <si>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</si>
  <si>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</si>
  <si>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</si>
  <si>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</si>
  <si>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</si>
  <si>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</si>
  <si>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</si>
  <si>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</si>
  <si>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</si>
  <si>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</si>
  <si>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</si>
  <si>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</si>
  <si>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</si>
  <si>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</si>
  <si>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</si>
  <si>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</si>
  <si>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</si>
  <si>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</si>
  <si>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</si>
  <si>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</si>
  <si>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</si>
  <si>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</si>
  <si>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</si>
  <si>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</si>
  <si>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</si>
  <si>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</si>
  <si>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</si>
  <si>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</si>
  <si>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</si>
  <si>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</si>
  <si>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</si>
  <si>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</si>
  <si>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</si>
  <si>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</si>
  <si>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</si>
  <si>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</si>
  <si>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</si>
  <si>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</si>
  <si>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</si>
  <si>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</si>
  <si>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</si>
  <si>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</si>
  <si>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</si>
  <si>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</si>
  <si>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</si>
  <si>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</si>
  <si>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</si>
  <si>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</si>
  <si>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</si>
  <si>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</si>
  <si>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</si>
  <si>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</si>
  <si>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</si>
  <si>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</si>
  <si>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</si>
  <si>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</si>
  <si>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</si>
  <si>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</si>
  <si>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</si>
  <si>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</si>
  <si>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</si>
  <si>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</si>
  <si>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</si>
  <si>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</si>
  <si>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</si>
  <si>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</si>
  <si>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</si>
  <si>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</si>
  <si>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</si>
  <si>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</si>
  <si>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</si>
  <si>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</si>
  <si>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</si>
  <si>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</si>
  <si>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</si>
  <si>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</si>
  <si>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</si>
  <si>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</si>
  <si>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</si>
  <si>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</si>
  <si>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</si>
  <si>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</si>
  <si>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</si>
  <si>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</si>
  <si>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</si>
  <si>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</si>
  <si>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</si>
  <si>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</si>
  <si>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</si>
  <si>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</si>
  <si>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</si>
  <si>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</si>
  <si>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</si>
  <si>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</si>
  <si>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</si>
  <si>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</si>
  <si>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</si>
  <si>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</si>
  <si>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</si>
  <si>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</si>
  <si>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</si>
  <si>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</si>
  <si>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</si>
  <si>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</si>
  <si>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</si>
  <si>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</si>
  <si>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</si>
  <si>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</si>
  <si>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</si>
  <si>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</si>
  <si>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</si>
  <si>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</si>
  <si>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</si>
  <si>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</si>
  <si>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</si>
  <si>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</si>
  <si>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</si>
  <si>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</si>
  <si>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</si>
  <si>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</si>
  <si>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</si>
  <si>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</si>
  <si>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</si>
  <si>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</si>
  <si>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</si>
  <si>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</si>
  <si>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</si>
  <si>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</si>
  <si>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</si>
  <si>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</si>
  <si>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</si>
  <si>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</si>
  <si>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</si>
  <si>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</si>
  <si>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</si>
  <si>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</si>
  <si>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</si>
  <si>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</si>
  <si>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</si>
  <si>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</si>
  <si>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</si>
  <si>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</si>
  <si>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</si>
  <si>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</si>
  <si>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</si>
  <si>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</si>
  <si>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</si>
  <si>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</si>
  <si>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</si>
  <si>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</si>
  <si>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</si>
  <si>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</si>
  <si>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</si>
  <si>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</si>
  <si>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</si>
  <si>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</si>
  <si>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</si>
  <si>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</si>
  <si>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</si>
  <si>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</si>
  <si>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</si>
  <si>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</si>
  <si>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</si>
  <si>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</si>
  <si>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</si>
  <si>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</si>
  <si>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</si>
  <si>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</si>
  <si>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</si>
  <si>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</si>
  <si>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</si>
  <si>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</si>
  <si>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</si>
  <si>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</si>
  <si>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</si>
  <si>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</si>
  <si>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</si>
  <si>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</si>
  <si>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</si>
  <si>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</si>
  <si>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</si>
  <si>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</si>
  <si>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</si>
  <si>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</si>
  <si>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</si>
  <si>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</si>
  <si>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</si>
  <si>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</si>
  <si>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</si>
  <si>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</si>
  <si>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</si>
  <si>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</si>
  <si>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</si>
  <si>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</si>
  <si>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</si>
  <si>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</si>
  <si>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</si>
  <si>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</si>
  <si>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</si>
  <si>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</si>
  <si>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</si>
  <si>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</si>
  <si>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</si>
  <si>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</si>
  <si>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</si>
  <si>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</si>
  <si>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</si>
  <si>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</si>
  <si>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</si>
  <si>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</si>
  <si>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</si>
  <si>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</si>
  <si>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</si>
  <si>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</si>
  <si>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</si>
  <si>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</si>
  <si>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</si>
  <si>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</si>
  <si>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</si>
  <si>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</si>
  <si>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</si>
  <si>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</si>
  <si>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</si>
  <si>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</si>
  <si>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</si>
  <si>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</si>
  <si>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</si>
  <si>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</si>
  <si>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</si>
  <si>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</si>
  <si>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</si>
  <si>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</si>
  <si>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</si>
  <si>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</si>
  <si>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</si>
  <si>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</si>
  <si>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</si>
  <si>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</si>
  <si>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</si>
  <si>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</si>
  <si>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</si>
  <si>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</si>
  <si>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</si>
  <si>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</si>
  <si>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</si>
  <si>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</si>
  <si>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</si>
  <si>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</si>
  <si>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</si>
  <si>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</si>
  <si>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</si>
  <si>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</si>
  <si>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</si>
  <si>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</si>
  <si>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</si>
  <si>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</si>
  <si>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</si>
  <si>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</si>
  <si>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</si>
  <si>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</si>
  <si>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</si>
  <si>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</si>
  <si>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</si>
  <si>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</si>
  <si>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</si>
  <si>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</si>
  <si>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</si>
  <si>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</si>
  <si>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</si>
  <si>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</si>
  <si>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</si>
  <si>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</si>
  <si>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</si>
  <si>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</si>
  <si>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</si>
  <si>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</si>
  <si>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</si>
  <si>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</si>
  <si>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</si>
  <si>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</si>
  <si>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</si>
  <si>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</si>
  <si>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</si>
  <si>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</si>
  <si>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</si>
  <si>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</si>
  <si>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</si>
  <si>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</si>
  <si>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</si>
  <si>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</si>
  <si>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</si>
  <si>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</si>
  <si>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</si>
  <si>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</si>
  <si>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</si>
  <si>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</si>
  <si>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</si>
  <si>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</si>
  <si>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</si>
  <si>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</si>
  <si>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</si>
  <si>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</si>
  <si>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</si>
  <si>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</si>
  <si>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</si>
  <si>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</si>
  <si>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</si>
  <si>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</si>
  <si>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</si>
  <si>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</si>
  <si>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</si>
  <si>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</si>
  <si>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</si>
  <si>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</si>
  <si>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</si>
  <si>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</si>
  <si>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</si>
  <si>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</si>
  <si>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</si>
  <si>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</si>
  <si>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</si>
  <si>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</si>
  <si>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</si>
  <si>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</si>
  <si>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</si>
  <si>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</si>
  <si>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</si>
  <si>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</si>
  <si>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</si>
  <si>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</si>
  <si>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</si>
  <si>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</si>
  <si>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</si>
  <si>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</si>
  <si>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</si>
  <si>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</si>
  <si>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</si>
  <si>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</si>
  <si>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</si>
  <si>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</si>
  <si>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</si>
  <si>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</si>
  <si>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</si>
  <si>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</si>
  <si>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</si>
  <si>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</si>
  <si>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</si>
  <si>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</si>
  <si>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</si>
  <si>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</si>
  <si>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</si>
  <si>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</si>
  <si>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</si>
  <si>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</si>
  <si>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</si>
  <si>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</si>
  <si>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</si>
  <si>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</si>
  <si>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</si>
  <si>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</si>
  <si>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</si>
  <si>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</si>
  <si>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</si>
  <si>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</si>
  <si>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</si>
  <si>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</si>
  <si>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</si>
  <si>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</si>
  <si>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</si>
  <si>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</si>
  <si>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</si>
  <si>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</si>
  <si>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</si>
  <si>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</si>
  <si>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</si>
  <si>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</si>
  <si>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</si>
  <si>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</si>
  <si>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</si>
  <si>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</si>
  <si>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</si>
  <si>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</si>
  <si>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</si>
  <si>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</si>
  <si>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</si>
  <si>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</si>
  <si>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</si>
  <si>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</si>
  <si>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</si>
  <si>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</si>
  <si>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</si>
  <si>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</si>
  <si>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</si>
  <si>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</si>
  <si>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</si>
  <si>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</si>
  <si>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</si>
  <si>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</si>
  <si>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</si>
  <si>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</si>
  <si>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</si>
  <si>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</si>
  <si>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</si>
  <si>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</si>
  <si>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</si>
  <si>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</si>
  <si>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</si>
  <si>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</si>
  <si>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</si>
  <si>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</si>
  <si>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</si>
  <si>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</si>
  <si>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</si>
  <si>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</si>
  <si>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</si>
  <si>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</si>
  <si>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</si>
  <si>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</si>
  <si>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</si>
  <si>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</si>
  <si>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</si>
  <si>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</si>
  <si>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</si>
  <si>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</si>
  <si>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</si>
  <si>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</si>
  <si>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</si>
  <si>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</si>
  <si>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</si>
  <si>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</si>
  <si>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</si>
  <si>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</si>
  <si>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</si>
  <si>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</si>
  <si>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</si>
  <si>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</si>
  <si>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</si>
  <si>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</si>
  <si>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</si>
  <si>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</si>
  <si>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</si>
  <si>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</si>
  <si>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</si>
  <si>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</si>
  <si>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</si>
  <si>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</si>
  <si>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</si>
  <si>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</si>
  <si>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</si>
  <si>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</si>
  <si>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</si>
  <si>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</si>
  <si>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</si>
  <si>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</si>
  <si>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</si>
  <si>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</si>
  <si>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</si>
  <si>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</si>
  <si>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</si>
  <si>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</si>
  <si>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</si>
  <si>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</si>
  <si>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</si>
  <si>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</si>
  <si>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</si>
  <si>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</si>
  <si>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</si>
  <si>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</si>
  <si>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</si>
  <si>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</si>
  <si>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</si>
  <si>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</si>
  <si>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</si>
  <si>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</si>
  <si>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</si>
  <si>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</si>
  <si>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</si>
  <si>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</si>
  <si>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</si>
  <si>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</si>
  <si>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</si>
  <si>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</si>
  <si>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</si>
  <si>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</si>
  <si>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</si>
  <si>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</si>
  <si>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</si>
  <si>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</si>
  <si>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</si>
  <si>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</si>
  <si>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</si>
  <si>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</si>
  <si>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</si>
  <si>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</si>
  <si>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</si>
  <si>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</si>
  <si>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</si>
  <si>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</si>
  <si>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</si>
  <si>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</si>
  <si>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</si>
  <si>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</si>
  <si>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</si>
  <si>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</si>
  <si>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</si>
  <si>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</si>
  <si>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</si>
  <si>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</si>
  <si>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</si>
  <si>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</si>
  <si>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</si>
  <si>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</si>
  <si>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</si>
  <si>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</si>
  <si>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</si>
  <si>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</si>
  <si>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</si>
  <si>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</si>
  <si>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</si>
  <si>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</si>
  <si>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</si>
  <si>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</si>
  <si>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</si>
  <si>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</si>
  <si>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</si>
  <si>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</si>
  <si>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</si>
  <si>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</si>
  <si>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</si>
  <si>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</si>
  <si>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</si>
  <si>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</si>
  <si>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</si>
  <si>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</si>
  <si>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</si>
  <si>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</si>
  <si>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</si>
  <si>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</si>
  <si>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</si>
  <si>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</si>
  <si>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</si>
  <si>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</si>
  <si>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</si>
  <si>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</si>
  <si>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</si>
  <si>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</si>
  <si>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</si>
  <si>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</si>
  <si>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</si>
  <si>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</si>
  <si>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</si>
  <si>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</si>
  <si>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</si>
  <si>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</si>
  <si>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</si>
  <si>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</si>
  <si>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</si>
  <si>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</si>
  <si>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</si>
  <si>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</si>
  <si>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</si>
  <si>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</si>
  <si>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</si>
  <si>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</si>
  <si>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</si>
  <si>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</si>
  <si>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</si>
  <si>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</si>
  <si>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</si>
  <si>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</si>
  <si>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</si>
  <si>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</si>
  <si>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</si>
  <si>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</si>
  <si>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</si>
  <si>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</si>
  <si>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</si>
  <si>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</si>
  <si>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</si>
  <si>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</si>
  <si>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</si>
  <si>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</si>
  <si>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</si>
  <si>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</si>
  <si>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</si>
  <si>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</si>
  <si>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</si>
  <si>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</si>
  <si>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</si>
  <si>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</si>
  <si>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</si>
  <si>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</si>
  <si>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</si>
  <si>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</si>
  <si>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</si>
  <si>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</si>
  <si>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</si>
  <si>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</si>
  <si>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</si>
  <si>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</si>
  <si>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</si>
  <si>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</si>
  <si>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</si>
  <si>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</si>
  <si>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</si>
  <si>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</si>
  <si>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</si>
  <si>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</si>
  <si>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</si>
  <si>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</si>
  <si>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</si>
  <si>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</si>
  <si>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</si>
  <si>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</si>
  <si>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</si>
  <si>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</si>
  <si>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</si>
  <si>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</si>
  <si>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</si>
  <si>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</si>
  <si>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</si>
  <si>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</si>
  <si>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</si>
  <si>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</si>
  <si>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</si>
  <si>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</si>
  <si>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</si>
  <si>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</si>
  <si>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</si>
  <si>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</si>
  <si>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</si>
  <si>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</si>
  <si>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</si>
  <si>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</si>
  <si>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</si>
  <si>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</si>
  <si>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</si>
  <si>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</si>
  <si>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</si>
  <si>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</si>
  <si>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</si>
  <si>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</si>
  <si>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</si>
  <si>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</si>
  <si>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</si>
  <si>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</si>
  <si>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</si>
  <si>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</si>
  <si>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</si>
  <si>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</si>
  <si>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</si>
  <si>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</si>
  <si>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</si>
  <si>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</si>
  <si>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</si>
  <si>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</si>
  <si>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</si>
  <si>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</si>
  <si>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</si>
  <si>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</si>
  <si>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</si>
  <si>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</si>
  <si>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</si>
  <si>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</si>
  <si>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</si>
  <si>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</si>
  <si>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</si>
  <si>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</si>
  <si>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</si>
  <si>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</si>
  <si>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</si>
  <si>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</si>
  <si>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</si>
  <si>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</si>
  <si>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</si>
  <si>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</si>
  <si>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</si>
  <si>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</si>
  <si>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</si>
  <si>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</si>
  <si>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</si>
  <si>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</si>
  <si>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</si>
  <si>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</si>
  <si>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</si>
  <si>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</si>
  <si>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</si>
  <si>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</si>
  <si>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</si>
  <si>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</si>
  <si>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</si>
  <si>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</si>
  <si>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</si>
  <si>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</si>
  <si>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</si>
  <si>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</si>
  <si>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</si>
  <si>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</si>
  <si>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</si>
  <si>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</si>
  <si>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</si>
  <si>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</si>
  <si>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</si>
  <si>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</si>
  <si>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</si>
  <si>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</si>
  <si>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</si>
  <si>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</si>
  <si>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</si>
  <si>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</si>
  <si>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</si>
  <si>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</si>
  <si>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</si>
  <si>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</si>
  <si>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</si>
  <si>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</si>
  <si>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</si>
  <si>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</si>
  <si>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</si>
  <si>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</si>
  <si>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</si>
  <si>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</si>
  <si>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</si>
  <si>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</si>
  <si>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</si>
  <si>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</si>
  <si>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</si>
  <si>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</si>
  <si>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</si>
  <si>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</si>
  <si>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</si>
  <si>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</si>
  <si>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</si>
  <si>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</si>
  <si>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</si>
  <si>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</si>
  <si>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</si>
  <si>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</si>
  <si>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</si>
  <si>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</si>
  <si>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</si>
  <si>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</si>
  <si>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</si>
  <si>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</si>
  <si>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</si>
  <si>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</si>
  <si>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</si>
  <si>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</si>
  <si>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</si>
  <si>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</si>
  <si>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</si>
  <si>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</si>
  <si>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</si>
  <si>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</si>
  <si>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</si>
  <si>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</si>
  <si>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</si>
  <si>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</si>
  <si>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</si>
  <si>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</si>
  <si>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</si>
  <si>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</si>
  <si>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</si>
  <si>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</si>
  <si>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</si>
  <si>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</si>
  <si>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</si>
  <si>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</si>
  <si>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</si>
  <si>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</si>
  <si>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</si>
  <si>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</si>
  <si>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</si>
  <si>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</si>
  <si>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</si>
  <si>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</si>
  <si>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</si>
  <si>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</si>
  <si>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</si>
  <si>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</si>
  <si>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</si>
  <si>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</si>
  <si>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</si>
  <si>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</si>
  <si>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</si>
  <si>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</si>
  <si>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</si>
  <si>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</si>
  <si>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</si>
  <si>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</si>
  <si>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</si>
  <si>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</si>
  <si>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</si>
  <si>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</si>
  <si>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</si>
  <si>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</si>
  <si>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</si>
  <si>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</si>
  <si>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</si>
  <si>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</si>
  <si>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</si>
  <si>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</si>
  <si>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</si>
  <si>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</si>
  <si>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</si>
  <si>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</si>
  <si>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</si>
  <si>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</si>
  <si>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</si>
  <si>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</si>
  <si>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</si>
  <si>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</si>
  <si>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</si>
  <si>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</si>
  <si>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</si>
  <si>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</si>
  <si>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</si>
  <si>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</si>
  <si>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</si>
  <si>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</si>
  <si>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</si>
  <si>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</si>
  <si>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</si>
  <si>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</si>
  <si>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</si>
  <si>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</si>
  <si>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</si>
  <si>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</si>
  <si>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</si>
  <si>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</si>
  <si>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</si>
  <si>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</si>
  <si>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</si>
  <si>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</si>
  <si>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</si>
  <si>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</si>
  <si>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</si>
  <si>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</si>
  <si>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</si>
  <si>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</si>
  <si>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</si>
  <si>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</si>
  <si>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</si>
  <si>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</si>
  <si>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</si>
  <si>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</si>
  <si>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</si>
  <si>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</si>
  <si>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</si>
  <si>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</si>
  <si>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</si>
  <si>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</si>
  <si>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</si>
  <si>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</si>
  <si>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</si>
  <si>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</si>
  <si>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</si>
  <si>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</si>
  <si>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</si>
  <si>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</si>
  <si>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</si>
  <si>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</si>
  <si>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</si>
  <si>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</si>
  <si>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</si>
  <si>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</si>
  <si>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</si>
  <si>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</si>
  <si>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</si>
  <si>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</si>
  <si>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</si>
  <si>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</si>
  <si>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</si>
  <si>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</si>
  <si>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</si>
  <si>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</si>
  <si>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</si>
  <si>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</si>
  <si>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</si>
  <si>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</si>
  <si>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</si>
  <si>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</si>
  <si>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</si>
  <si>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</si>
  <si>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</si>
  <si>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</si>
  <si>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</si>
  <si>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</si>
  <si>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</si>
  <si>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</si>
  <si>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</si>
  <si>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</si>
  <si>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</si>
  <si>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</si>
  <si>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</si>
  <si>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</si>
  <si>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</si>
  <si>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</si>
  <si>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</si>
  <si>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</si>
  <si>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</si>
  <si>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</si>
  <si>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</si>
  <si>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</si>
  <si>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</si>
  <si>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</si>
  <si>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</si>
  <si>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</si>
  <si>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</si>
  <si>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</si>
  <si>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</si>
  <si>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</si>
  <si>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</si>
  <si>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</si>
  <si>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</si>
  <si>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</si>
  <si>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</si>
  <si>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</si>
  <si>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</si>
  <si>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</si>
  <si>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</si>
  <si>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</si>
  <si>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</si>
  <si>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</si>
  <si>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</si>
  <si>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</si>
  <si>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</si>
  <si>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</si>
  <si>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</si>
  <si>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</si>
  <si>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</si>
  <si>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</si>
  <si>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</si>
  <si>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</si>
  <si>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</si>
  <si>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</si>
  <si>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</si>
  <si>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</si>
  <si>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</si>
  <si>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</si>
  <si>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</si>
  <si>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</si>
  <si>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</si>
  <si>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</si>
  <si>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</si>
  <si>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</si>
  <si>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</si>
  <si>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</si>
  <si>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</si>
  <si>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</si>
  <si>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</si>
  <si>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</si>
  <si>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</si>
  <si>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</si>
  <si>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</si>
  <si>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</si>
  <si>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</si>
  <si>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</si>
  <si>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</si>
  <si>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</si>
  <si>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</si>
  <si>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</si>
  <si>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</si>
  <si>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</si>
  <si>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</si>
  <si>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</si>
  <si>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</si>
  <si>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</si>
  <si>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</si>
  <si>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</si>
  <si>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</si>
  <si>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</si>
  <si>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</si>
  <si>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</si>
  <si>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</si>
  <si>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</si>
  <si>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</si>
  <si>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</si>
  <si>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</si>
  <si>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</si>
  <si>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</si>
  <si>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</si>
  <si>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</si>
  <si>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</si>
  <si>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</si>
  <si>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</si>
  <si>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</si>
  <si>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</si>
  <si>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</si>
  <si>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</si>
  <si>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</si>
  <si>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</si>
  <si>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</si>
  <si>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</si>
  <si>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</si>
  <si>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</si>
  <si>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</si>
  <si>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</si>
  <si>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</si>
  <si>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</si>
  <si>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</si>
  <si>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</si>
  <si>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</si>
  <si>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</si>
  <si>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</si>
  <si>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</si>
  <si>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</si>
  <si>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</si>
  <si>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</si>
  <si>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</si>
  <si>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</si>
  <si>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</si>
  <si>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</si>
  <si>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</si>
  <si>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</si>
  <si>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</si>
  <si>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</si>
  <si>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</si>
  <si>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</si>
  <si>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</si>
  <si>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</si>
  <si>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</si>
  <si>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</si>
  <si>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</si>
  <si>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</si>
  <si>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</si>
  <si>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</si>
  <si>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</si>
  <si>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</si>
  <si>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</si>
  <si>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</si>
  <si>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</si>
  <si>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</si>
  <si>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</si>
  <si>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</si>
  <si>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</si>
  <si>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</si>
  <si>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</si>
  <si>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</si>
  <si>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</si>
  <si>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</si>
  <si>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</si>
  <si>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</si>
  <si>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</si>
  <si>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</si>
  <si>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</si>
  <si>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</si>
  <si>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</si>
  <si>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</si>
  <si>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</si>
  <si>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</si>
  <si>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</si>
  <si>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</si>
  <si>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</si>
  <si>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</si>
  <si>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</si>
  <si>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</si>
  <si>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</si>
  <si>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</si>
  <si>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</si>
  <si>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</si>
  <si>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</si>
  <si>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</si>
  <si>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</si>
  <si>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</si>
  <si>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</si>
  <si>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</si>
  <si>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</si>
  <si>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</si>
  <si>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</si>
  <si>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</si>
  <si>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</si>
  <si>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</si>
  <si>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</si>
  <si>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</si>
  <si>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</si>
  <si>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</si>
  <si>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</si>
  <si>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</si>
  <si>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</si>
  <si>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</si>
  <si>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</si>
  <si>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</si>
  <si>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</si>
  <si>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</si>
  <si>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</si>
  <si>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</si>
  <si>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</si>
  <si>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</si>
  <si>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</si>
  <si>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</si>
  <si>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</si>
  <si>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</si>
  <si>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</si>
  <si>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</si>
  <si>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</si>
  <si>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</si>
  <si>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</si>
  <si>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</si>
  <si>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</si>
  <si>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</si>
  <si>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</si>
  <si>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</si>
  <si>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</si>
  <si>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</si>
  <si>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</si>
  <si>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</si>
  <si>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</si>
  <si>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</si>
  <si>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</si>
  <si>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</si>
  <si>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</si>
  <si>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</si>
  <si>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</si>
  <si>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</si>
  <si>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</si>
  <si>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</si>
  <si>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</si>
  <si>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</si>
  <si>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</si>
  <si>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</si>
  <si>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</si>
  <si>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</si>
  <si>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</si>
  <si>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</si>
  <si>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</si>
  <si>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</si>
  <si>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</si>
  <si>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</si>
  <si>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</si>
  <si>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</si>
  <si>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</si>
  <si>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</si>
  <si>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</si>
  <si>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</si>
  <si>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</si>
  <si>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</si>
  <si>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</si>
  <si>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</si>
  <si>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</si>
  <si>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</si>
  <si>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</si>
  <si>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</si>
  <si>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</si>
  <si>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</si>
  <si>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</si>
  <si>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</si>
  <si>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</si>
  <si>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</si>
  <si>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</si>
  <si>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</si>
  <si>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</si>
  <si>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</si>
  <si>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</si>
  <si>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</si>
  <si>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</si>
  <si>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</si>
  <si>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</si>
  <si>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</si>
  <si>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</si>
  <si>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</si>
  <si>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</si>
  <si>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</si>
  <si>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</si>
  <si>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</si>
  <si>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</si>
  <si>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</si>
  <si>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</si>
  <si>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</si>
  <si>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</si>
  <si>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</si>
  <si>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</si>
  <si>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</si>
  <si>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</si>
  <si>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</si>
  <si>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</si>
  <si>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</si>
  <si>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</si>
  <si>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</si>
  <si>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</si>
  <si>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</si>
  <si>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</si>
  <si>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</si>
  <si>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</si>
  <si>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</si>
  <si>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</si>
  <si>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</si>
  <si>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</si>
  <si>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</si>
  <si>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</si>
  <si>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</si>
  <si>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</si>
  <si>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</si>
  <si>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</si>
  <si>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</si>
  <si>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</si>
  <si>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</si>
  <si>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</si>
  <si>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</si>
  <si>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</si>
  <si>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</si>
  <si>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</si>
  <si>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</si>
  <si>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</si>
  <si>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</si>
  <si>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</si>
  <si>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</si>
  <si>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</si>
  <si>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</si>
  <si>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</si>
  <si>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</si>
  <si>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</si>
  <si>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</si>
  <si>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</si>
  <si>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</si>
  <si>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</si>
  <si>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</si>
  <si>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</si>
  <si>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</si>
  <si>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</si>
  <si>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</si>
  <si>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</si>
  <si>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</si>
  <si>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</si>
  <si>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</si>
  <si>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</si>
  <si>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</si>
  <si>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</si>
  <si>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</si>
  <si>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</si>
  <si>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</si>
  <si>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</si>
  <si>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</si>
  <si>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</si>
  <si>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</si>
  <si>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</si>
  <si>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</si>
  <si>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</si>
  <si>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</si>
  <si>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</si>
  <si>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</si>
  <si>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</si>
  <si>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</si>
  <si>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</si>
  <si>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</si>
  <si>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</si>
  <si>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</si>
  <si>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</si>
  <si>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</si>
  <si>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</si>
  <si>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</si>
  <si>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</si>
  <si>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</si>
  <si>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</si>
  <si>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</si>
  <si>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</si>
  <si>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</si>
  <si>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</si>
  <si>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</si>
  <si>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</si>
  <si>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</si>
  <si>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</si>
  <si>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</si>
  <si>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</si>
  <si>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</si>
  <si>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</si>
  <si>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</si>
  <si>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</si>
  <si>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</si>
  <si>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</si>
  <si>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</si>
  <si>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</si>
  <si>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</si>
  <si>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</si>
  <si>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</si>
  <si>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</si>
  <si>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</si>
  <si>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</si>
  <si>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</si>
  <si>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</si>
  <si>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</si>
  <si>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</si>
  <si>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</si>
  <si>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</si>
  <si>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</si>
  <si>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</si>
  <si>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</si>
  <si>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</si>
  <si>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</si>
  <si>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</si>
  <si>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</si>
  <si>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</si>
  <si>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</si>
  <si>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</si>
  <si>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</si>
  <si>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</si>
  <si>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</si>
  <si>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</si>
  <si>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</si>
  <si>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</si>
  <si>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</si>
  <si>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</si>
  <si>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</si>
  <si>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</si>
  <si>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</si>
  <si>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</si>
  <si>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</si>
  <si>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</si>
  <si>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</si>
  <si>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</si>
  <si>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</si>
  <si>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</si>
  <si>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</si>
  <si>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</si>
  <si>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</si>
  <si>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</si>
  <si>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</si>
  <si>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</si>
  <si>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</si>
  <si>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</si>
  <si>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</si>
  <si>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</si>
  <si>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</si>
  <si>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</si>
  <si>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</si>
  <si>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</si>
  <si>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</si>
  <si>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</si>
  <si>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</si>
  <si>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</si>
  <si>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</si>
  <si>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</si>
  <si>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</si>
  <si>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</si>
  <si>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</si>
  <si>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</si>
  <si>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</si>
  <si>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</si>
  <si>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</si>
  <si>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</si>
  <si>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</si>
  <si>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</si>
  <si>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</si>
  <si>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</si>
  <si>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</si>
  <si>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</si>
  <si>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</si>
  <si>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</si>
  <si>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</si>
  <si>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</si>
  <si>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</si>
  <si>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</si>
  <si>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</si>
  <si>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</si>
  <si>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</si>
  <si>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</si>
  <si>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</si>
  <si>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</si>
  <si>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</si>
  <si>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</si>
  <si>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</si>
  <si>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</si>
  <si>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</si>
  <si>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</si>
  <si>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</si>
  <si>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</si>
  <si>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</si>
  <si>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</si>
  <si>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</si>
  <si>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</si>
  <si>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</si>
  <si>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</si>
  <si>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</si>
  <si>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</si>
  <si>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</si>
  <si>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</si>
  <si>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</si>
  <si>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</si>
  <si>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</si>
  <si>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</si>
  <si>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</si>
  <si>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</si>
  <si>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</si>
  <si>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</si>
  <si>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</si>
  <si>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</si>
  <si>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</si>
  <si>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</si>
  <si>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</si>
  <si>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</si>
  <si>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</si>
  <si>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</si>
  <si>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</si>
  <si>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</si>
  <si>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</si>
  <si>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</si>
  <si>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</si>
  <si>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</si>
  <si>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</si>
  <si>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</si>
  <si>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</si>
  <si>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</si>
  <si>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</si>
  <si>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</si>
  <si>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</si>
  <si>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</si>
  <si>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</si>
  <si>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</si>
  <si>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</si>
  <si>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</si>
  <si>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</si>
  <si>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</si>
  <si>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</si>
  <si>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</si>
  <si>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</si>
  <si>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</si>
  <si>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</si>
  <si>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</si>
  <si>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</si>
  <si>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</si>
  <si>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</si>
  <si>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</si>
  <si>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</si>
  <si>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</si>
  <si>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</si>
  <si>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</si>
  <si>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</si>
  <si>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</si>
  <si>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</si>
  <si>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</si>
  <si>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</si>
  <si>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</si>
  <si>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</si>
  <si>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</si>
  <si>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</si>
  <si>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</si>
  <si>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</si>
  <si>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</si>
  <si>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</si>
  <si>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</si>
  <si>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</si>
  <si>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</si>
  <si>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</si>
  <si>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</si>
  <si>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</si>
  <si>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</si>
  <si>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</si>
  <si>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</si>
  <si>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</si>
  <si>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</si>
  <si>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</si>
  <si>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</si>
  <si>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</si>
  <si>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</si>
  <si>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</si>
  <si>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</si>
  <si>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</si>
  <si>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</si>
  <si>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</si>
  <si>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</si>
  <si>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</si>
  <si>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</si>
  <si>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</si>
  <si>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</si>
  <si>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</si>
  <si>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</si>
  <si>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</si>
  <si>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</si>
  <si>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</si>
  <si>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</si>
  <si>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</si>
  <si>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</si>
  <si>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</si>
  <si>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</si>
  <si>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</si>
  <si>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</si>
  <si>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</si>
  <si>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</si>
  <si>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</si>
  <si>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</si>
  <si>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</si>
  <si>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</si>
  <si>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</si>
  <si>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</si>
  <si>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</si>
  <si>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</si>
  <si>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</si>
  <si>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</si>
  <si>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</si>
  <si>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</si>
  <si>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</si>
  <si>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</si>
  <si>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</si>
  <si>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</si>
  <si>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</si>
  <si>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</si>
  <si>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</si>
  <si>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</si>
  <si>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</si>
  <si>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</si>
  <si>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</si>
  <si>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</si>
  <si>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</si>
  <si>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</si>
  <si>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</si>
  <si>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</si>
  <si>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</si>
  <si>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</si>
  <si>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</si>
  <si>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</si>
  <si>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</si>
  <si>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</si>
  <si>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</si>
  <si>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</si>
  <si>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</si>
  <si>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</si>
  <si>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</si>
  <si>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</si>
  <si>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</si>
  <si>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</si>
  <si>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</si>
  <si>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</si>
  <si>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</si>
  <si>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</si>
  <si>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</si>
  <si>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</si>
  <si>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</si>
  <si>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</si>
  <si>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</si>
  <si>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</si>
  <si>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</si>
  <si>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</si>
  <si>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</si>
  <si>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</si>
  <si>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</si>
  <si>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</si>
  <si>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</si>
  <si>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</si>
  <si>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</si>
  <si>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</si>
  <si>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</si>
  <si>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</si>
  <si>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</si>
  <si>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</si>
  <si>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</si>
  <si>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</si>
  <si>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</si>
  <si>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</si>
  <si>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</si>
  <si>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</si>
  <si>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</si>
  <si>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</si>
  <si>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</si>
  <si>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</si>
  <si>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</si>
  <si>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</si>
  <si>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</si>
  <si>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</si>
  <si>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</si>
  <si>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</si>
  <si>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</si>
  <si>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</si>
  <si>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</si>
  <si>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</si>
  <si>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</si>
  <si>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</si>
  <si>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</si>
  <si>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</si>
  <si>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</si>
  <si>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</si>
  <si>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</si>
  <si>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</si>
  <si>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</si>
  <si>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</si>
  <si>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</si>
  <si>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</si>
  <si>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</si>
  <si>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</si>
  <si>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</si>
  <si>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</si>
  <si>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</si>
  <si>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</si>
  <si>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</si>
  <si>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</si>
  <si>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</si>
  <si>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</si>
  <si>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</si>
  <si>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</si>
  <si>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</si>
  <si>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</si>
  <si>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</si>
  <si>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</si>
  <si>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</si>
  <si>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</si>
  <si>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</si>
  <si>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</si>
  <si>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</si>
  <si>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</si>
  <si>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</si>
  <si>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</si>
  <si>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</si>
  <si>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</si>
  <si>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</si>
  <si>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</si>
  <si>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</si>
  <si>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</si>
  <si>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</si>
  <si>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</si>
  <si>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</si>
  <si>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</si>
  <si>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</si>
  <si>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</si>
  <si>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</si>
  <si>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</si>
  <si>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</si>
  <si>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</si>
  <si>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</si>
  <si>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</si>
  <si>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</si>
  <si>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</si>
  <si>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</si>
  <si>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</si>
  <si>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</si>
  <si>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</si>
  <si>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</si>
  <si>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</si>
  <si>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</si>
  <si>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</si>
  <si>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</si>
  <si>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</si>
  <si>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</si>
  <si>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</si>
  <si>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</si>
  <si>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</si>
  <si>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</si>
  <si>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</si>
  <si>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</si>
  <si>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</si>
  <si>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</si>
  <si>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</si>
  <si>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</si>
  <si>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</si>
  <si>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</si>
  <si>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</si>
  <si>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</si>
  <si>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</si>
  <si>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</si>
  <si>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</si>
  <si>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</si>
  <si>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</si>
  <si>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</si>
  <si>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</si>
  <si>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</si>
  <si>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</si>
  <si>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</si>
  <si>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</si>
  <si>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</si>
  <si>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</si>
  <si>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</si>
  <si>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</si>
  <si>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</si>
  <si>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</si>
  <si>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</si>
  <si>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</si>
  <si>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</si>
  <si>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</si>
  <si>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</si>
  <si>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</si>
  <si>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</si>
  <si>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</si>
  <si>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</si>
  <si>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</si>
  <si>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</si>
  <si>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</si>
  <si>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</si>
  <si>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</si>
  <si>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</si>
  <si>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</si>
  <si>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</si>
  <si>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</si>
  <si>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</si>
  <si>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</si>
  <si>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</si>
  <si>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</si>
  <si>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</si>
  <si>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</si>
  <si>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</si>
  <si>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</si>
  <si>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</si>
  <si>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</si>
  <si>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</si>
  <si>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</si>
  <si>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</si>
  <si>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</si>
  <si>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</si>
  <si>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</si>
  <si>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</si>
  <si>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</si>
  <si>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</si>
  <si>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</si>
  <si>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</si>
  <si>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</si>
  <si>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</si>
  <si>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</si>
  <si>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</si>
  <si>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</si>
  <si>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</si>
  <si>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</si>
  <si>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</si>
  <si>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</si>
  <si>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</si>
  <si>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</si>
  <si>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</si>
  <si>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</si>
  <si>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</si>
  <si>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</si>
  <si>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</si>
  <si>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</si>
  <si>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</si>
  <si>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</si>
  <si>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</si>
  <si>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</si>
  <si>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</si>
  <si>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</si>
  <si>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</si>
  <si>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</si>
  <si>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</si>
  <si>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</si>
  <si>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</si>
  <si>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</si>
  <si>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</si>
  <si>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</si>
  <si>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</si>
  <si>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</si>
  <si>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</si>
  <si>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</si>
  <si>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</si>
  <si>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</si>
  <si>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</si>
  <si>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</si>
  <si>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</si>
  <si>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</si>
  <si>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</si>
  <si>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</si>
  <si>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</si>
  <si>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</si>
  <si>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</si>
  <si>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</si>
  <si>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</si>
  <si>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</si>
  <si>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</si>
  <si>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</si>
  <si>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</si>
  <si>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</si>
  <si>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</si>
  <si>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</si>
  <si>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</si>
  <si>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</si>
  <si>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</si>
  <si>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</si>
  <si>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</si>
  <si>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</si>
  <si>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</si>
  <si>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</si>
  <si>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</si>
  <si>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</si>
  <si>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</si>
  <si>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</si>
  <si>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</si>
  <si>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</si>
  <si>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</si>
  <si>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</si>
  <si>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</si>
  <si>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</si>
  <si>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</si>
  <si>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</si>
  <si>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</si>
  <si>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</si>
  <si>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</si>
  <si>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</si>
  <si>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</si>
  <si>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</si>
  <si>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</si>
  <si>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</si>
  <si>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</si>
  <si>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</si>
  <si>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</si>
  <si>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</si>
  <si>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</si>
  <si>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</si>
  <si>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</si>
  <si>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</si>
  <si>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</si>
  <si>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</si>
  <si>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</si>
  <si>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</si>
  <si>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</si>
  <si>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</si>
  <si>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</si>
  <si>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</si>
  <si>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</si>
  <si>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</si>
  <si>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</si>
  <si>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</si>
  <si>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</si>
  <si>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</si>
  <si>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</si>
  <si>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</si>
  <si>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</si>
  <si>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</si>
  <si>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</si>
  <si>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</si>
  <si>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</si>
  <si>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</si>
  <si>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</si>
  <si>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</si>
  <si>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</si>
  <si>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</si>
  <si>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</si>
  <si>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</si>
  <si>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</si>
  <si>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</si>
  <si>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</si>
  <si>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</si>
  <si>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</si>
  <si>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</si>
  <si>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</si>
  <si>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</si>
  <si>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</si>
  <si>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</si>
  <si>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</si>
  <si>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</si>
  <si>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</si>
  <si>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</si>
  <si>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</si>
  <si>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</si>
  <si>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</si>
  <si>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</si>
  <si>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</si>
  <si>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</si>
  <si>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</si>
  <si>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</si>
  <si>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</si>
  <si>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</si>
  <si>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</si>
  <si>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</si>
  <si>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</si>
  <si>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</si>
  <si>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</si>
  <si>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</si>
  <si>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</si>
  <si>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</si>
  <si>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</si>
  <si>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</si>
  <si>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</si>
  <si>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</si>
  <si>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</si>
  <si>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</si>
  <si>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</si>
  <si>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</si>
  <si>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</si>
  <si>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</si>
  <si>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</si>
  <si>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</si>
  <si>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</si>
  <si>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</si>
  <si>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</si>
  <si>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</si>
  <si>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</si>
  <si>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</si>
  <si>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</si>
  <si>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</si>
  <si>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</si>
  <si>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</si>
  <si>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</si>
  <si>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</si>
  <si>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</si>
  <si>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</si>
  <si>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</si>
  <si>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</si>
  <si>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</si>
  <si>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</si>
  <si>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</si>
  <si>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</si>
  <si>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</si>
  <si>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</si>
  <si>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</si>
  <si>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</si>
  <si>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</si>
  <si>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</si>
  <si>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</si>
  <si>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</si>
  <si>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</si>
  <si>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</si>
  <si>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</si>
  <si>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</si>
  <si>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</si>
  <si>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</si>
  <si>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</si>
  <si>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</si>
  <si>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</si>
  <si>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</si>
  <si>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</si>
  <si>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</si>
  <si>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</si>
  <si>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</si>
  <si>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</si>
  <si>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</si>
  <si>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</si>
  <si>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</si>
  <si>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</si>
  <si>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</si>
  <si>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</si>
  <si>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</si>
  <si>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</si>
  <si>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</si>
  <si>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</si>
  <si>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</si>
  <si>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</si>
  <si>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</si>
  <si>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</si>
  <si>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</si>
  <si>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</si>
  <si>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</si>
  <si>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</si>
  <si>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</si>
  <si>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</si>
  <si>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</si>
  <si>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</si>
  <si>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</si>
  <si>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</si>
  <si>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</si>
  <si>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</si>
  <si>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</si>
  <si>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</si>
  <si>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</si>
  <si>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</si>
  <si>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</si>
  <si>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</si>
  <si>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</si>
  <si>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</si>
  <si>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</si>
  <si>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</si>
  <si>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</si>
  <si>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</si>
  <si>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</si>
  <si>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</si>
  <si>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</si>
  <si>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</si>
  <si>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</si>
  <si>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</si>
  <si>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</si>
  <si>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</si>
  <si>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</si>
  <si>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</si>
  <si>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</si>
  <si>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</si>
  <si>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</si>
  <si>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</si>
  <si>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</si>
  <si>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</si>
  <si>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</si>
  <si>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</si>
  <si>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</si>
  <si>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</si>
  <si>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</si>
  <si>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</si>
  <si>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</si>
  <si>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</si>
  <si>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</si>
  <si>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</si>
  <si>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</si>
  <si>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</si>
  <si>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</si>
  <si>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</si>
  <si>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</si>
  <si>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</si>
  <si>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</si>
  <si>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</si>
  <si>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</si>
  <si>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</si>
  <si>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</si>
  <si>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</si>
  <si>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</si>
  <si>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</si>
  <si>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</si>
  <si>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</si>
  <si>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</si>
  <si>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</si>
  <si>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</si>
  <si>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</si>
  <si>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</si>
  <si>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</si>
  <si>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</si>
  <si>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</si>
  <si>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</si>
  <si>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</si>
  <si>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</si>
  <si>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</si>
  <si>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</si>
  <si>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</si>
  <si>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</si>
  <si>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</si>
  <si>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</si>
  <si>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</si>
  <si>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</si>
  <si>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</si>
  <si>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</si>
  <si>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</si>
  <si>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</si>
  <si>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</si>
  <si>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</si>
  <si>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</si>
  <si>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</si>
  <si>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</si>
  <si>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</si>
  <si>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</si>
  <si>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</si>
  <si>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</si>
  <si>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</si>
  <si>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</si>
  <si>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</si>
  <si>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</si>
  <si>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</si>
  <si>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</si>
  <si>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</si>
  <si>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</si>
  <si>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</si>
  <si>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</si>
  <si>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</si>
  <si>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</si>
  <si>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</si>
  <si>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</si>
  <si>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</si>
  <si>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</si>
  <si>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</si>
  <si>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</si>
  <si>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</si>
  <si>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</si>
  <si>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</si>
  <si>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</si>
  <si>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</si>
  <si>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</si>
  <si>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</si>
  <si>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</si>
  <si>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</si>
  <si>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</si>
  <si>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</si>
  <si>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</si>
  <si>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</si>
  <si>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</si>
  <si>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</si>
  <si>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</si>
  <si>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</si>
  <si>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</si>
  <si>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</si>
  <si>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</si>
  <si>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</si>
  <si>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</si>
  <si>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</si>
  <si>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</si>
  <si>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</si>
  <si>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</si>
  <si>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</si>
  <si>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</si>
  <si>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</si>
  <si>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</si>
  <si>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</si>
  <si>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</si>
  <si>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</si>
  <si>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</si>
  <si>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</si>
  <si>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</si>
  <si>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</si>
  <si>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</si>
  <si>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</si>
  <si>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</si>
  <si>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</si>
  <si>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</si>
  <si>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</si>
  <si>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</si>
  <si>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</si>
  <si>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</si>
  <si>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</si>
  <si>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</si>
  <si>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</si>
  <si>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</si>
  <si>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</si>
  <si>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</si>
  <si>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</si>
  <si>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</si>
  <si>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</si>
  <si>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</si>
  <si>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</si>
  <si>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</si>
  <si>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</si>
  <si>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</si>
  <si>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</si>
  <si>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</si>
  <si>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</si>
  <si>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</si>
  <si>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</si>
  <si>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</si>
  <si>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</si>
  <si>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</si>
  <si>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</si>
  <si>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</si>
  <si>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</si>
  <si>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</si>
  <si>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</si>
  <si>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</si>
  <si>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</si>
  <si>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</si>
  <si>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</si>
  <si>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</si>
  <si>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</si>
  <si>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</si>
  <si>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</si>
  <si>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</si>
  <si>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</si>
  <si>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</si>
  <si>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</si>
  <si>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</si>
  <si>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</si>
  <si>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</si>
  <si>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</si>
  <si>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</si>
  <si>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</si>
  <si>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</si>
  <si>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</si>
  <si>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</si>
  <si>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</si>
  <si>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</si>
  <si>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</si>
  <si>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</si>
  <si>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</si>
  <si>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</si>
  <si>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</si>
  <si>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</si>
  <si>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</si>
  <si>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</si>
  <si>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</si>
  <si>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</si>
  <si>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</si>
  <si>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</si>
  <si>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</si>
  <si>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</si>
  <si>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</si>
  <si>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</si>
  <si>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</si>
  <si>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</si>
  <si>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</si>
  <si>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</si>
  <si>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</si>
  <si>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</si>
  <si>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</si>
  <si>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</si>
  <si>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</si>
  <si>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</si>
  <si>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</si>
  <si>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</si>
  <si>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</si>
  <si>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</si>
  <si>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</si>
  <si>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</si>
  <si>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</si>
  <si>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</si>
  <si>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</si>
  <si>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</si>
  <si>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</si>
  <si>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</si>
  <si>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</si>
  <si>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</si>
  <si>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</si>
  <si>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</si>
  <si>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</si>
  <si>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</si>
  <si>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</si>
  <si>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</si>
  <si>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</si>
  <si>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</si>
  <si>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</si>
  <si>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</si>
  <si>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</si>
  <si>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</si>
  <si>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</si>
  <si>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</si>
  <si>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</si>
  <si>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</si>
  <si>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</si>
  <si>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</si>
  <si>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</si>
  <si>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</si>
  <si>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</si>
  <si>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</si>
  <si>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</si>
  <si>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</si>
  <si>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</si>
  <si>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</si>
  <si>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</si>
  <si>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</si>
  <si>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</si>
  <si>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</si>
  <si>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</si>
  <si>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</si>
  <si>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</si>
  <si>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</si>
  <si>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</si>
  <si>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</si>
  <si>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</si>
  <si>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</si>
  <si>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</si>
  <si>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</si>
  <si>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</si>
  <si>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</si>
  <si>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</si>
  <si>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</si>
  <si>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</si>
  <si>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</si>
  <si>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</si>
  <si>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</si>
  <si>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</si>
  <si>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</si>
  <si>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</si>
  <si>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</si>
  <si>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</si>
  <si>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</si>
  <si>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</si>
  <si>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</si>
  <si>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</si>
  <si>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</si>
  <si>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</si>
  <si>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</si>
  <si>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</si>
  <si>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</si>
  <si>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</si>
  <si>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</si>
  <si>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</si>
  <si>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</si>
  <si>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</si>
  <si>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</si>
  <si>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</si>
  <si>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</si>
  <si>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</si>
  <si>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</si>
  <si>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</si>
  <si>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</si>
  <si>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</si>
  <si>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</si>
  <si>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</si>
  <si>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</si>
  <si>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</si>
  <si>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</si>
  <si>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</si>
  <si>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</si>
  <si>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</si>
  <si>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</si>
  <si>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</si>
  <si>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</si>
  <si>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</si>
  <si>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</si>
  <si>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</si>
  <si>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</si>
  <si>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</si>
  <si>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</si>
  <si>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</si>
  <si>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</si>
  <si>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</si>
  <si>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</si>
  <si>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</si>
  <si>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</si>
  <si>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</si>
  <si>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</si>
  <si>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</si>
  <si>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</si>
  <si>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</si>
  <si>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</si>
  <si>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</si>
  <si>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</si>
  <si>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</si>
  <si>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</si>
  <si>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</si>
  <si>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</si>
  <si>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</si>
  <si>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</si>
  <si>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</si>
  <si>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</si>
  <si>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</si>
  <si>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</si>
  <si>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</si>
  <si>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</si>
  <si>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</si>
  <si>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</si>
  <si>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</si>
  <si>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</si>
  <si>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</si>
  <si>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</si>
  <si>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</si>
  <si>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</si>
  <si>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</si>
  <si>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</si>
  <si>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</si>
  <si>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</si>
  <si>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</si>
  <si>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</si>
  <si>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</si>
  <si>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</si>
  <si>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</si>
  <si>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</si>
  <si>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</si>
  <si>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</si>
  <si>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</si>
  <si>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</si>
  <si>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</si>
  <si>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</si>
  <si>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</si>
  <si>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</si>
  <si>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</si>
  <si>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</si>
  <si>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</si>
  <si>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</si>
  <si>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</si>
  <si>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</si>
  <si>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</si>
  <si>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</si>
  <si>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</si>
  <si>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</si>
  <si>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</si>
  <si>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</si>
  <si>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</si>
  <si>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</si>
  <si>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</si>
  <si>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</si>
  <si>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</si>
  <si>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</si>
  <si>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</si>
  <si>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</si>
  <si>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</si>
  <si>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</si>
  <si>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</si>
  <si>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</si>
  <si>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</si>
  <si>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</si>
  <si>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</si>
  <si>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</si>
  <si>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</si>
  <si>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</si>
  <si>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</si>
  <si>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</si>
  <si>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</si>
  <si>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</si>
  <si>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</si>
  <si>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</si>
  <si>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</si>
  <si>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</si>
  <si>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</si>
  <si>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</si>
  <si>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</si>
  <si>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</si>
  <si>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</si>
  <si>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</si>
  <si>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</si>
  <si>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</si>
  <si>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</si>
  <si>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</si>
  <si>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</si>
  <si>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</si>
  <si>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</si>
  <si>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</si>
  <si>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</si>
  <si>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</si>
  <si>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</si>
  <si>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</si>
  <si>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</si>
  <si>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</si>
  <si>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</si>
  <si>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</si>
  <si>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</si>
  <si>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</si>
  <si>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</si>
  <si>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</si>
  <si>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</si>
  <si>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</si>
  <si>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</si>
  <si>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</si>
  <si>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</si>
  <si>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</si>
  <si>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</si>
  <si>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</si>
  <si>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</si>
  <si>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</si>
  <si>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</si>
  <si>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</si>
  <si>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</si>
  <si>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</si>
  <si>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</si>
  <si>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</si>
  <si>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</si>
  <si>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</si>
  <si>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</si>
  <si>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</si>
  <si>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</si>
  <si>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</si>
  <si>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</si>
  <si>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</si>
  <si>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</si>
  <si>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</si>
  <si>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</si>
  <si>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</si>
  <si>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</si>
  <si>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</si>
  <si>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</si>
  <si>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</si>
  <si>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</si>
  <si>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</si>
  <si>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</si>
  <si>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</si>
  <si>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</si>
  <si>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</si>
  <si>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</si>
  <si>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</si>
  <si>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</si>
  <si>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</si>
  <si>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</si>
  <si>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</si>
  <si>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</si>
  <si>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</si>
  <si>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</si>
  <si>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</si>
  <si>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</si>
  <si>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</si>
  <si>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</si>
  <si>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</si>
  <si>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</si>
  <si>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</si>
  <si>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</si>
  <si>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</si>
  <si>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</si>
  <si>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</si>
  <si>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</si>
  <si>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</si>
  <si>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</si>
  <si>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</si>
  <si>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</si>
  <si>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</si>
  <si>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</si>
  <si>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</si>
  <si>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</si>
  <si>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</si>
  <si>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</si>
  <si>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</si>
  <si>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</si>
  <si>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</si>
  <si>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</si>
  <si>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</si>
  <si>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</si>
  <si>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</si>
  <si>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</si>
  <si>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</si>
  <si>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</si>
  <si>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</si>
  <si>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</si>
  <si>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</si>
  <si>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</si>
  <si>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</si>
  <si>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</si>
  <si>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</si>
  <si>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</si>
  <si>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</si>
  <si>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</si>
  <si>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</si>
  <si>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</si>
  <si>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</si>
  <si>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</si>
  <si>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</si>
  <si>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</si>
  <si>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</si>
  <si>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</si>
  <si>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</si>
  <si>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</si>
  <si>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</si>
  <si>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</si>
  <si>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</si>
  <si>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</si>
  <si>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</si>
  <si>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</si>
  <si>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</si>
  <si>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</si>
  <si>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</si>
  <si>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</si>
  <si>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</si>
  <si>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</si>
  <si>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</si>
  <si>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</si>
  <si>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</si>
  <si>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</si>
  <si>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</si>
  <si>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</si>
  <si>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</si>
  <si>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</si>
  <si>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</si>
  <si>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</si>
  <si>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</si>
  <si>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</si>
  <si>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</si>
  <si>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</si>
  <si>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</si>
  <si>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</si>
  <si>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</si>
  <si>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</si>
  <si>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</si>
  <si>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</si>
  <si>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</si>
  <si>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</si>
  <si>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</si>
  <si>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</si>
  <si>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</si>
  <si>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</si>
  <si>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</si>
  <si>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</si>
  <si>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</si>
  <si>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</si>
  <si>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</si>
  <si>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</si>
  <si>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</si>
  <si>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</si>
  <si>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</si>
  <si>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</si>
  <si>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</si>
  <si>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</si>
  <si>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</si>
  <si>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</si>
  <si>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</si>
  <si>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</si>
  <si>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</si>
  <si>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</si>
  <si>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</si>
  <si>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</si>
  <si>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</si>
  <si>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</si>
  <si>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</si>
  <si>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</si>
  <si>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</si>
  <si>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</si>
  <si>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</si>
  <si>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</si>
  <si>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</si>
  <si>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</si>
  <si>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</si>
  <si>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</si>
  <si>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</si>
  <si>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</si>
  <si>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</si>
  <si>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</si>
  <si>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</si>
  <si>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</si>
  <si>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</si>
  <si>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</si>
  <si>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</si>
  <si>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</si>
  <si>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</si>
  <si>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</si>
  <si>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</si>
  <si>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</si>
  <si>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</si>
  <si>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</si>
  <si>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</si>
  <si>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</si>
  <si>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</si>
  <si>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</si>
  <si>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</si>
  <si>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</si>
  <si>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</si>
  <si>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</si>
  <si>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</si>
  <si>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</si>
  <si>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</si>
  <si>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</si>
  <si>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</si>
  <si>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</si>
  <si>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</si>
  <si>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</si>
  <si>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</si>
  <si>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</si>
  <si>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</si>
  <si>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</si>
  <si>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</si>
  <si>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</si>
  <si>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</si>
  <si>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</si>
  <si>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</si>
  <si>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</si>
  <si>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</si>
  <si>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</si>
  <si>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</si>
  <si>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</si>
  <si>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</si>
  <si>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</si>
  <si>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</si>
  <si>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</si>
  <si>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</si>
  <si>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</si>
  <si>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</si>
  <si>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</si>
  <si>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</si>
  <si>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</si>
  <si>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</si>
  <si>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</si>
  <si>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</si>
  <si>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</si>
  <si>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</si>
  <si>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</si>
  <si>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</si>
  <si>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</si>
  <si>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</si>
  <si>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</si>
  <si>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</si>
  <si>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</si>
  <si>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</si>
  <si>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</si>
  <si>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</si>
  <si>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</si>
  <si>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</si>
  <si>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</si>
  <si>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</si>
  <si>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</si>
  <si>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</si>
  <si>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</si>
  <si>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</si>
  <si>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</si>
  <si>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</si>
  <si>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</si>
  <si>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</si>
  <si>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</si>
  <si>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</si>
  <si>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</si>
  <si>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</si>
  <si>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</si>
  <si>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</si>
  <si>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</si>
  <si>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</si>
  <si>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</si>
  <si>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</si>
  <si>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</si>
  <si>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</si>
  <si>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</si>
  <si>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</si>
  <si>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</si>
  <si>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</si>
  <si>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</si>
  <si>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</si>
  <si>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</si>
  <si>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</si>
  <si>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</si>
  <si>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</si>
  <si>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</si>
  <si>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</si>
  <si>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</si>
  <si>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</si>
  <si>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</si>
  <si>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</si>
  <si>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</si>
  <si>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</si>
  <si>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</si>
  <si>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</si>
  <si>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</si>
  <si>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</si>
  <si>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</si>
  <si>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</si>
  <si>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</si>
  <si>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</si>
  <si>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</si>
  <si>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</si>
  <si>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</si>
  <si>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</si>
  <si>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</si>
  <si>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</si>
  <si>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</si>
  <si>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</si>
  <si>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</si>
  <si>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</si>
  <si>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</si>
  <si>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</si>
  <si>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</si>
  <si>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</si>
  <si>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</si>
  <si>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</si>
  <si>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</si>
  <si>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</si>
  <si>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</si>
  <si>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</si>
  <si>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</si>
  <si>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</si>
  <si>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</si>
  <si>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</si>
  <si>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</si>
  <si>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</si>
  <si>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</si>
  <si>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</si>
  <si>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</si>
  <si>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</si>
  <si>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</si>
  <si>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</si>
  <si>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</si>
  <si>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</si>
  <si>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</si>
  <si>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</si>
  <si>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</si>
  <si>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</si>
  <si>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</si>
  <si>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</si>
  <si>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</si>
  <si>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</si>
  <si>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</si>
  <si>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</si>
  <si>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</si>
  <si>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</si>
  <si>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</si>
  <si>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</si>
  <si>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</si>
  <si>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</si>
  <si>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</si>
  <si>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</si>
  <si>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</si>
  <si>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</si>
  <si>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</si>
  <si>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</si>
  <si>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</si>
  <si>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</si>
  <si>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</si>
  <si>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</si>
  <si>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</si>
  <si>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</si>
  <si>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</si>
  <si>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</si>
  <si>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</si>
  <si>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</si>
  <si>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</si>
  <si>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</si>
  <si>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</si>
  <si>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</si>
  <si>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</si>
  <si>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</si>
  <si>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</si>
  <si>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</si>
  <si>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</si>
  <si>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</si>
  <si>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</si>
  <si>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</si>
  <si>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</si>
  <si>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</si>
  <si>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</si>
  <si>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</si>
  <si>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</si>
  <si>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</si>
  <si>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</si>
  <si>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</si>
  <si>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</si>
  <si>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</si>
  <si>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</si>
  <si>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</si>
  <si>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</si>
  <si>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</si>
  <si>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</si>
  <si>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</si>
  <si>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</si>
  <si>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</si>
  <si>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</si>
  <si>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</si>
  <si>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</si>
  <si>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</si>
  <si>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</si>
  <si>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</si>
  <si>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</si>
  <si>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</si>
  <si>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</si>
  <si>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</si>
  <si>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</si>
  <si>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</si>
  <si>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</si>
  <si>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</si>
  <si>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</si>
  <si>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</si>
  <si>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</si>
  <si>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</si>
  <si>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</si>
  <si>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</si>
  <si>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</si>
  <si>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</si>
  <si>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</si>
  <si>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</si>
  <si>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</si>
  <si>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</si>
  <si>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</si>
  <si>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</si>
  <si>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</si>
  <si>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</si>
  <si>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</si>
  <si>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</si>
  <si>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</si>
  <si>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</si>
  <si>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</si>
  <si>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</si>
  <si>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</si>
  <si>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</si>
  <si>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</si>
  <si>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</si>
  <si>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</si>
  <si>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</si>
  <si>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</si>
  <si>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</si>
  <si>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</si>
  <si>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</si>
  <si>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</si>
  <si>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</si>
  <si>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</si>
  <si>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</si>
  <si>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</si>
  <si>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</si>
  <si>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</si>
  <si>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</si>
  <si>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</si>
  <si>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</si>
  <si>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</si>
  <si>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</si>
  <si>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</si>
  <si>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</si>
  <si>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</si>
  <si>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</si>
  <si>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</si>
  <si>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</si>
  <si>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</si>
  <si>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</si>
  <si>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</si>
  <si>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</si>
  <si>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</si>
  <si>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</si>
  <si>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</si>
  <si>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</si>
  <si>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</si>
  <si>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</si>
  <si>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</si>
  <si>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</si>
  <si>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</si>
  <si>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</si>
  <si>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</si>
  <si>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</si>
  <si>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</si>
  <si>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</si>
  <si>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</si>
  <si>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</si>
  <si>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</si>
  <si>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</si>
  <si>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</si>
  <si>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</si>
  <si>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</si>
  <si>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</si>
  <si>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</si>
  <si>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</si>
  <si>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</si>
  <si>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</si>
  <si>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</si>
  <si>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</si>
  <si>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</si>
  <si>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</si>
  <si>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</si>
  <si>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</si>
  <si>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</si>
  <si>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</si>
  <si>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</si>
  <si>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</si>
  <si>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</si>
  <si>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</si>
  <si>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</si>
  <si>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</si>
  <si>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</si>
  <si>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</si>
  <si>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</si>
  <si>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</si>
  <si>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</si>
  <si>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</si>
  <si>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</si>
  <si>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</si>
  <si>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</si>
  <si>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</si>
  <si>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</si>
  <si>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</si>
  <si>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</si>
  <si>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</si>
  <si>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</si>
  <si>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</si>
  <si>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</si>
  <si>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</si>
  <si>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</si>
  <si>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</si>
  <si>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</si>
  <si>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</si>
  <si>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</si>
  <si>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</si>
  <si>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</si>
  <si>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</si>
  <si>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</si>
  <si>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</si>
  <si>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</si>
  <si>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</si>
  <si>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</si>
  <si>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</si>
  <si>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</si>
  <si>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</si>
  <si>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</si>
  <si>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</si>
  <si>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</si>
  <si>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</si>
  <si>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</si>
  <si>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</si>
  <si>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</si>
  <si>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</si>
  <si>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</si>
  <si>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</si>
  <si>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</si>
  <si>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</si>
  <si>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</si>
  <si>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</si>
  <si>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</si>
  <si>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</si>
  <si>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</si>
  <si>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</si>
  <si>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</si>
  <si>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</si>
  <si>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</si>
  <si>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</si>
  <si>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</si>
  <si>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</si>
  <si>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</si>
  <si>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</si>
  <si>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</si>
  <si>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</si>
  <si>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</si>
  <si>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</si>
  <si>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</si>
  <si>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</si>
  <si>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</si>
  <si>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</si>
  <si>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</si>
  <si>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</si>
  <si>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</si>
  <si>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</si>
  <si>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</si>
  <si>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</si>
  <si>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</si>
  <si>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</si>
  <si>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</si>
  <si>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</si>
  <si>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</si>
  <si>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</si>
  <si>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</si>
  <si>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</si>
  <si>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</si>
  <si>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</si>
  <si>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</si>
  <si>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</si>
  <si>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</si>
  <si>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</si>
  <si>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</si>
  <si>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</si>
  <si>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</si>
  <si>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</si>
  <si>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</si>
  <si>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</si>
  <si>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</si>
  <si>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</si>
  <si>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</si>
  <si>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</si>
  <si>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</si>
  <si>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</si>
  <si>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</si>
  <si>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</si>
  <si>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</si>
  <si>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</si>
  <si>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</si>
  <si>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</si>
  <si>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</si>
  <si>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</si>
  <si>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</si>
  <si>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</si>
  <si>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</si>
  <si>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</si>
  <si>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</si>
  <si>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</si>
  <si>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</si>
  <si>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</si>
  <si>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</si>
  <si>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</si>
  <si>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</si>
  <si>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</si>
  <si>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</si>
  <si>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</si>
  <si>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</si>
  <si>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</si>
  <si>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</si>
  <si>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</si>
  <si>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</si>
  <si>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</si>
  <si>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</si>
  <si>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</si>
  <si>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</si>
  <si>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</si>
  <si>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</si>
  <si>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</si>
  <si>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</si>
  <si>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</si>
  <si>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</si>
  <si>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</si>
  <si>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</si>
  <si>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</si>
  <si>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</si>
  <si>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</si>
  <si>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</si>
  <si>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</si>
  <si>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</si>
  <si>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</si>
  <si>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</si>
  <si>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</si>
  <si>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</si>
  <si>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</si>
  <si>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</si>
  <si>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</si>
  <si>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</si>
  <si>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</si>
  <si>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</si>
  <si>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</si>
  <si>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</si>
  <si>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</si>
  <si>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</si>
  <si>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</si>
  <si>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</si>
  <si>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</si>
  <si>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</si>
  <si>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</si>
  <si>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</si>
  <si>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</si>
  <si>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</si>
  <si>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</si>
  <si>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</si>
  <si>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</si>
  <si>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</si>
  <si>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</si>
  <si>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</si>
  <si>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</si>
  <si>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</si>
  <si>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</si>
  <si>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</si>
  <si>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</si>
  <si>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</si>
  <si>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</si>
  <si>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</si>
  <si>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</si>
  <si>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</si>
  <si>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</si>
  <si>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</si>
  <si>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</si>
  <si>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</si>
  <si>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</si>
  <si>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</si>
  <si>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</si>
  <si>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</si>
  <si>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</si>
  <si>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</si>
  <si>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</si>
  <si>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</si>
  <si>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</si>
  <si>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</si>
  <si>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</si>
  <si>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</si>
  <si>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</si>
  <si>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</si>
  <si>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</si>
  <si>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</si>
  <si>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</si>
  <si>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</si>
  <si>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</si>
  <si>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</si>
  <si>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</si>
  <si>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</si>
  <si>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</si>
  <si>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</si>
  <si>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</si>
  <si>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</si>
  <si>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</si>
  <si>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</si>
  <si>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</si>
  <si>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</si>
  <si>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</si>
  <si>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</si>
  <si>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</si>
  <si>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</si>
  <si>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</si>
  <si>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</si>
  <si>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</si>
  <si>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</si>
  <si>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</si>
  <si>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</si>
  <si>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</si>
  <si>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</si>
  <si>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</si>
  <si>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</si>
  <si>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</si>
  <si>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</si>
  <si>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</si>
  <si>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</si>
  <si>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</si>
  <si>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</si>
  <si>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</si>
  <si>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</si>
  <si>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</si>
  <si>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</si>
  <si>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</si>
  <si>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</si>
  <si>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</si>
  <si>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</si>
  <si>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</si>
  <si>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</si>
  <si>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</si>
  <si>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</si>
  <si>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</si>
  <si>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</si>
  <si>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</si>
  <si>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</si>
  <si>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</si>
  <si>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</si>
  <si>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</si>
  <si>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</si>
  <si>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</si>
  <si>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</si>
  <si>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</si>
  <si>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</si>
  <si>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</si>
  <si>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</si>
  <si>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</si>
  <si>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</si>
  <si>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</si>
  <si>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</si>
  <si>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</si>
  <si>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</si>
  <si>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</si>
  <si>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</si>
  <si>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</si>
  <si>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</si>
  <si>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</si>
  <si>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</si>
  <si>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</si>
  <si>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</si>
  <si>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</si>
  <si>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</si>
  <si>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</si>
  <si>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</si>
  <si>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</si>
  <si>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</si>
  <si>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</si>
  <si>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</si>
  <si>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</si>
  <si>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</si>
  <si>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</si>
  <si>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</si>
  <si>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</si>
  <si>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</si>
  <si>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</si>
  <si>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</si>
  <si>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</si>
  <si>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</si>
  <si>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</si>
  <si>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</si>
  <si>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</si>
  <si>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</si>
  <si>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</si>
  <si>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</si>
  <si>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</si>
  <si>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</si>
  <si>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</si>
  <si>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</si>
  <si>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</si>
  <si>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</si>
  <si>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</si>
  <si>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</si>
  <si>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</si>
  <si>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</si>
  <si>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</si>
  <si>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</si>
  <si>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</si>
  <si>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</si>
  <si>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</si>
  <si>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</si>
  <si>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</si>
  <si>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</si>
  <si>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</si>
  <si>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</si>
  <si>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</si>
  <si>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</si>
  <si>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</si>
  <si>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</si>
  <si>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</si>
  <si>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</si>
  <si>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</si>
  <si>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</si>
  <si>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</si>
  <si>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</si>
  <si>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</si>
  <si>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</si>
  <si>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</si>
  <si>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</si>
  <si>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</si>
  <si>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</si>
  <si>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</si>
  <si>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</si>
  <si>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</si>
  <si>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</si>
  <si>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</si>
  <si>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</si>
  <si>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</si>
  <si>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</si>
  <si>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</si>
  <si>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</si>
  <si>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</si>
  <si>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</si>
  <si>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</si>
  <si>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</si>
  <si>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</si>
  <si>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</si>
  <si>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</si>
  <si>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</si>
  <si>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</si>
  <si>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</si>
  <si>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</si>
  <si>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</si>
  <si>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</si>
  <si>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</si>
  <si>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</si>
  <si>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</si>
  <si>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</si>
  <si>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</si>
  <si>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</si>
  <si>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</si>
  <si>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</si>
  <si>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</si>
  <si>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</si>
  <si>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</si>
  <si>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</si>
  <si>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</si>
  <si>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</si>
  <si>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</si>
  <si>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</si>
  <si>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</si>
  <si>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</si>
  <si>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</si>
  <si>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</si>
  <si>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</si>
  <si>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</si>
  <si>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</si>
  <si>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</si>
  <si>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</si>
  <si>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</si>
  <si>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</si>
  <si>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</si>
  <si>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</si>
  <si>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</si>
  <si>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</si>
  <si>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</si>
  <si>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</si>
  <si>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</si>
  <si>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</si>
  <si>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</si>
  <si>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</si>
  <si>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</si>
  <si>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</si>
  <si>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</si>
  <si>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</si>
  <si>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</si>
  <si>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</si>
  <si>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</si>
  <si>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</si>
  <si>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</si>
  <si>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</si>
  <si>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</si>
  <si>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</si>
  <si>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</si>
  <si>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</si>
  <si>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</si>
  <si>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</si>
  <si>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</si>
  <si>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</si>
  <si>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</si>
  <si>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</si>
  <si>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</si>
  <si>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</si>
  <si>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</si>
  <si>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</si>
  <si>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</si>
  <si>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</si>
  <si>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</si>
  <si>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</si>
  <si>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</si>
  <si>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</si>
  <si>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</si>
  <si>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</si>
  <si>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</si>
  <si>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</si>
  <si>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</si>
  <si>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</si>
  <si>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</si>
  <si>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</si>
  <si>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</si>
  <si>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</si>
  <si>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</si>
  <si>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</si>
  <si>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</si>
  <si>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</si>
  <si>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</si>
  <si>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</si>
  <si>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</si>
  <si>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</si>
  <si>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</si>
  <si>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</si>
  <si>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</si>
  <si>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</si>
  <si>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</si>
  <si>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</si>
  <si>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</si>
  <si>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</si>
  <si>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</si>
  <si>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</si>
  <si>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</si>
  <si>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</si>
  <si>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</si>
  <si>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</si>
  <si>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</si>
  <si>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</si>
  <si>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</si>
  <si>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</si>
  <si>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</si>
  <si>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</si>
  <si>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</si>
  <si>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</si>
  <si>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</si>
  <si>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</si>
  <si>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</si>
  <si>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</si>
  <si>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</si>
  <si>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</si>
  <si>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</si>
  <si>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</si>
  <si>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</si>
  <si>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</si>
  <si>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</si>
  <si>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</si>
  <si>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</si>
  <si>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</si>
  <si>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</si>
  <si>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</si>
  <si>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</si>
  <si>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</si>
  <si>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</si>
  <si>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</si>
  <si>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</si>
  <si>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</si>
  <si>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</si>
  <si>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</si>
  <si>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</si>
  <si>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</si>
  <si>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</si>
  <si>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</si>
  <si>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</si>
  <si>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</si>
  <si>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</si>
  <si>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</si>
  <si>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</si>
  <si>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</si>
  <si>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</si>
  <si>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</si>
  <si>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</si>
  <si>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</si>
  <si>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</si>
  <si>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</si>
  <si>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</si>
  <si>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</si>
  <si>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</si>
  <si>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</si>
  <si>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</si>
  <si>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</si>
  <si>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</si>
  <si>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</si>
  <si>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</si>
  <si>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</si>
  <si>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</si>
  <si>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</si>
  <si>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</si>
  <si>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</si>
  <si>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</si>
  <si>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</si>
  <si>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</si>
  <si>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</si>
  <si>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</si>
  <si>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</si>
  <si>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</si>
  <si>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</si>
  <si>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</si>
  <si>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</si>
  <si>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</si>
  <si>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</si>
  <si>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</si>
  <si>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</si>
  <si>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</si>
  <si>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</si>
  <si>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</si>
  <si>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</si>
  <si>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</si>
  <si>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</si>
  <si>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</si>
  <si>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</si>
  <si>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</si>
  <si>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</si>
  <si>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</si>
  <si>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</si>
  <si>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</si>
  <si>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</si>
  <si>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</si>
  <si>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</si>
  <si>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</si>
  <si>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</si>
  <si>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</si>
  <si>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</si>
  <si>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</si>
  <si>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</si>
  <si>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</si>
  <si>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</si>
  <si>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</si>
  <si>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</si>
  <si>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</si>
  <si>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</si>
  <si>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</si>
  <si>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</si>
  <si>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</si>
  <si>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</si>
  <si>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</si>
  <si>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</si>
  <si>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</si>
  <si>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</si>
  <si>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</si>
  <si>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</si>
  <si>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</si>
  <si>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</si>
  <si>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</si>
  <si>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</si>
  <si>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</si>
  <si>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</si>
  <si>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</si>
  <si>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</si>
  <si>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</si>
  <si>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</si>
  <si>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</si>
  <si>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</si>
  <si>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</si>
  <si>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</si>
  <si>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</si>
  <si>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</si>
  <si>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</si>
  <si>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</si>
  <si>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</si>
  <si>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</si>
  <si>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</si>
  <si>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</si>
  <si>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</si>
  <si>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</si>
  <si>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</si>
  <si>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</si>
  <si>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</si>
  <si>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</si>
  <si>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</si>
  <si>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</si>
  <si>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</si>
  <si>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</si>
  <si>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</si>
  <si>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</si>
  <si>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</si>
  <si>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</si>
  <si>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</si>
  <si>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</si>
  <si>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</si>
  <si>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</si>
  <si>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</si>
  <si>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</si>
  <si>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</si>
  <si>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</si>
  <si>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</si>
  <si>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</si>
  <si>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</si>
  <si>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</si>
  <si>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</si>
  <si>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</si>
  <si>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</si>
  <si>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</si>
  <si>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</si>
  <si>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</si>
  <si>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</si>
  <si>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</si>
  <si>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</si>
  <si>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</si>
  <si>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</si>
  <si>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</si>
  <si>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</si>
  <si>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</si>
  <si>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</si>
  <si>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</si>
  <si>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</si>
  <si>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</si>
  <si>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</si>
  <si>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</si>
  <si>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</si>
  <si>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</si>
  <si>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</si>
  <si>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</si>
  <si>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</si>
  <si>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</si>
  <si>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</si>
  <si>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</si>
  <si>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</si>
  <si>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</si>
  <si>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</si>
  <si>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</si>
  <si>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</si>
  <si>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</si>
  <si>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</si>
  <si>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</si>
  <si>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</si>
  <si>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</si>
  <si>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</si>
  <si>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</si>
  <si>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</si>
  <si>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</si>
  <si>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</si>
  <si>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</si>
  <si>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</si>
  <si>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</si>
  <si>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</si>
  <si>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</si>
  <si>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</si>
  <si>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</si>
  <si>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</si>
  <si>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</si>
  <si>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</si>
  <si>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</si>
  <si>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</si>
  <si>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</si>
  <si>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</si>
  <si>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</si>
  <si>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</si>
  <si>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</si>
  <si>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</si>
  <si>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</si>
  <si>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</si>
  <si>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</si>
  <si>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</si>
  <si>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</si>
  <si>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</si>
  <si>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</si>
  <si>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</si>
  <si>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</si>
  <si>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</si>
  <si>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</si>
  <si>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</si>
  <si>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</si>
  <si>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</si>
  <si>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</si>
  <si>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</si>
  <si>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</si>
  <si>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</si>
  <si>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</si>
  <si>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</si>
  <si>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</si>
  <si>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</si>
  <si>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</si>
  <si>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</si>
  <si>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</si>
  <si>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</si>
  <si>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</si>
  <si>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</si>
  <si>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</si>
  <si>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</si>
  <si>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</si>
  <si>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</si>
  <si>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</si>
  <si>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</si>
  <si>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</si>
  <si>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</si>
  <si>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</si>
  <si>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</si>
  <si>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</si>
  <si>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</si>
  <si>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</si>
  <si>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</si>
  <si>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</si>
  <si>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</si>
  <si>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</si>
  <si>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</si>
  <si>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</si>
  <si>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</si>
  <si>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</si>
  <si>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</si>
  <si>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</si>
  <si>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</si>
  <si>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</si>
  <si>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</si>
  <si>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</si>
  <si>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</si>
  <si>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</si>
  <si>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</si>
  <si>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</si>
  <si>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</si>
  <si>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</si>
  <si>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</si>
  <si>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</si>
  <si>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</si>
  <si>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</si>
  <si>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</si>
  <si>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</si>
  <si>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</si>
  <si>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</si>
  <si>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</si>
  <si>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</si>
  <si>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</si>
  <si>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</si>
  <si>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</si>
  <si>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</si>
  <si>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</si>
  <si>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</si>
  <si>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</si>
  <si>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</si>
  <si>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</si>
  <si>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</si>
  <si>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</si>
  <si>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</si>
  <si>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</si>
  <si>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</si>
  <si>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</si>
  <si>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</si>
  <si>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</si>
  <si>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</si>
  <si>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</si>
  <si>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</si>
  <si>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</si>
  <si>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</si>
  <si>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</si>
  <si>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</si>
  <si>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</si>
  <si>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</si>
  <si>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</si>
  <si>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</si>
  <si>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</si>
  <si>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</si>
  <si>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</si>
  <si>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</si>
  <si>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</si>
  <si>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</si>
  <si>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</si>
  <si>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</si>
  <si>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</si>
  <si>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</si>
  <si>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</si>
  <si>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</si>
  <si>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</si>
  <si>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</si>
  <si>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</si>
  <si>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</si>
  <si>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</si>
  <si>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</si>
  <si>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</si>
  <si>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</si>
  <si>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</si>
  <si>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</si>
  <si>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</si>
  <si>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</si>
  <si>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</si>
  <si>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</si>
  <si>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</si>
  <si>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</si>
  <si>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</si>
  <si>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</si>
  <si>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</si>
  <si>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</si>
  <si>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</si>
  <si>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</si>
  <si>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</si>
  <si>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</si>
  <si>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</si>
  <si>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</si>
  <si>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</si>
  <si>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</si>
  <si>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</si>
  <si>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</si>
  <si>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</si>
  <si>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</si>
  <si>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</si>
  <si>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</si>
  <si>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</si>
  <si>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</si>
  <si>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</si>
  <si>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</si>
  <si>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</si>
  <si>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</si>
  <si>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</si>
  <si>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</si>
  <si>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</si>
  <si>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</si>
  <si>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</si>
  <si>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</si>
  <si>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</si>
  <si>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</si>
  <si>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</si>
  <si>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</si>
  <si>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</si>
  <si>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</si>
  <si>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</si>
  <si>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</si>
  <si>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</si>
  <si>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</si>
  <si>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</si>
  <si>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</si>
  <si>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</si>
  <si>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</si>
  <si>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</si>
  <si>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</si>
  <si>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</si>
  <si>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</si>
  <si>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</si>
  <si>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</si>
  <si>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</si>
  <si>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</si>
  <si>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</si>
  <si>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</si>
  <si>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</si>
  <si>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</si>
  <si>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</si>
  <si>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</si>
  <si>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</si>
  <si>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</si>
  <si>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</si>
  <si>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</si>
  <si>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</si>
  <si>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</si>
  <si>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</si>
  <si>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</si>
  <si>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</si>
  <si>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</si>
  <si>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</si>
  <si>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</si>
  <si>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</si>
  <si>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</si>
  <si>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</si>
  <si>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</si>
  <si>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</si>
  <si>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</si>
  <si>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</si>
  <si>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</si>
  <si>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</si>
  <si>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</si>
  <si>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</si>
  <si>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</si>
  <si>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</si>
  <si>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</si>
  <si>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</si>
  <si>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</si>
  <si>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</si>
  <si>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</si>
  <si>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</si>
  <si>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</si>
  <si>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</si>
  <si>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</si>
  <si>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</si>
  <si>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</si>
  <si>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</si>
  <si>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</si>
  <si>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</si>
  <si>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</si>
  <si>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</si>
  <si>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</si>
  <si>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</si>
  <si>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</si>
  <si>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</si>
  <si>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</si>
  <si>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</si>
  <si>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</si>
  <si>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</si>
  <si>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</si>
  <si>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</si>
  <si>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</si>
  <si>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</si>
  <si>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</si>
  <si>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</si>
  <si>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</si>
  <si>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</si>
  <si>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</si>
  <si>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</si>
  <si>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</si>
  <si>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</si>
  <si>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</si>
  <si>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</si>
  <si>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</si>
  <si>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</si>
  <si>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</si>
  <si>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</si>
  <si>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</si>
  <si>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</si>
  <si>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</si>
  <si>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</si>
  <si>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</si>
  <si>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</si>
  <si>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</si>
  <si>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</si>
  <si>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</si>
  <si>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</si>
  <si>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</si>
  <si>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</si>
  <si>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</si>
  <si>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</si>
  <si>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</si>
  <si>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</si>
  <si>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</si>
  <si>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</si>
  <si>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</si>
  <si>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</si>
  <si>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</si>
  <si>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</si>
  <si>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</si>
  <si>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</si>
  <si>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</si>
  <si>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</si>
  <si>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</si>
  <si>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</si>
  <si>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</si>
  <si>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</si>
  <si>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</si>
  <si>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</si>
  <si>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</si>
  <si>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</si>
  <si>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</si>
  <si>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</si>
  <si>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</si>
  <si>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</si>
  <si>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</si>
  <si>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</si>
  <si>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</si>
  <si>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</si>
  <si>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</si>
  <si>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</si>
  <si>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</si>
  <si>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</si>
  <si>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</si>
  <si>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</si>
  <si>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</si>
  <si>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</si>
  <si>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</si>
  <si>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</si>
  <si>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</si>
  <si>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</si>
  <si>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</si>
  <si>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</si>
  <si>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</si>
  <si>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</si>
  <si>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</si>
  <si>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</si>
  <si>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</si>
  <si>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</si>
  <si>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</si>
  <si>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</si>
  <si>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</si>
  <si>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</si>
  <si>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</si>
  <si>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</si>
  <si>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</si>
  <si>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</si>
  <si>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</si>
  <si>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</si>
  <si>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</si>
  <si>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</si>
  <si>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</si>
  <si>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</si>
  <si>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</si>
  <si>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</si>
  <si>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</si>
  <si>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</si>
  <si>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</si>
  <si>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</si>
  <si>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</si>
  <si>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</si>
  <si>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</si>
  <si>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</si>
  <si>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</si>
  <si>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</si>
  <si>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</si>
  <si>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</si>
  <si>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</si>
  <si>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</si>
  <si>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</si>
  <si>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</si>
  <si>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</si>
  <si>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</si>
  <si>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</si>
  <si>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</si>
  <si>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</si>
  <si>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</si>
  <si>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</si>
  <si>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</si>
  <si>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</si>
  <si>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</si>
  <si>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</si>
  <si>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</si>
  <si>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</si>
  <si>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</si>
  <si>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</si>
  <si>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</si>
  <si>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</si>
  <si>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</si>
  <si>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</si>
  <si>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</si>
  <si>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</si>
  <si>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</si>
  <si>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</si>
  <si>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</si>
  <si>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</si>
  <si>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</si>
  <si>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</si>
  <si>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</si>
  <si>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</si>
  <si>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</si>
  <si>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</si>
  <si>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</si>
  <si>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</si>
  <si>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</si>
  <si>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</si>
  <si>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</si>
  <si>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</si>
  <si>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</si>
  <si>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</si>
  <si>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</si>
  <si>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</si>
  <si>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</si>
  <si>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</si>
  <si>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</si>
  <si>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</si>
  <si>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</si>
  <si>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</si>
  <si>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</si>
  <si>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</si>
  <si>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</si>
  <si>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</si>
  <si>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</si>
  <si>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</si>
  <si>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</si>
  <si>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</si>
  <si>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</si>
  <si>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</si>
  <si>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</si>
  <si>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</si>
  <si>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</si>
  <si>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</si>
  <si>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</si>
  <si>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</si>
  <si>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</si>
  <si>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</si>
  <si>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</si>
  <si>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</si>
  <si>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</si>
  <si>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</si>
  <si>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</si>
  <si>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</si>
  <si>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</si>
  <si>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</si>
  <si>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</si>
  <si>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</si>
  <si>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</si>
  <si>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</si>
  <si>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</si>
  <si>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</si>
  <si>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</si>
  <si>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</si>
  <si>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</si>
  <si>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</si>
  <si>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</si>
  <si>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</si>
  <si>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</si>
  <si>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</si>
  <si>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</si>
  <si>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</si>
  <si>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</si>
  <si>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</si>
  <si>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</si>
  <si>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</si>
  <si>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</si>
  <si>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</si>
  <si>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</si>
  <si>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</si>
  <si>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</si>
  <si>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</si>
  <si>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</si>
  <si>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</si>
  <si>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</si>
  <si>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</si>
  <si>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</si>
  <si>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</si>
  <si>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</si>
  <si>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</si>
  <si>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</si>
  <si>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</si>
  <si>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</si>
  <si>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</si>
  <si>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</si>
  <si>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</si>
  <si>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</si>
  <si>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</si>
  <si>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</si>
  <si>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</si>
  <si>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</si>
  <si>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</si>
  <si>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</si>
  <si>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</si>
  <si>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</si>
  <si>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</si>
  <si>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</si>
  <si>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</si>
  <si>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</si>
  <si>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</si>
  <si>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</si>
  <si>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</si>
  <si>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</si>
  <si>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</si>
  <si>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</si>
  <si>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</si>
  <si>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</si>
  <si>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</si>
  <si>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</si>
  <si>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</si>
  <si>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</si>
  <si>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</si>
  <si>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</si>
  <si>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</si>
  <si>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</si>
  <si>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</si>
  <si>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</si>
  <si>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</si>
  <si>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</si>
  <si>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</si>
  <si>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</si>
  <si>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</si>
  <si>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</si>
  <si>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</si>
  <si>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</si>
  <si>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</si>
  <si>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</si>
  <si>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</si>
  <si>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</si>
  <si>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</si>
  <si>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</si>
  <si>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</si>
  <si>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</si>
  <si>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</si>
  <si>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</si>
  <si>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</si>
  <si>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</si>
  <si>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</si>
  <si>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</si>
  <si>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</si>
  <si>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</si>
  <si>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</si>
  <si>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</si>
  <si>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</si>
  <si>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</si>
  <si>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</si>
  <si>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</si>
  <si>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</si>
  <si>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</si>
  <si>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</si>
  <si>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</si>
  <si>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</si>
  <si>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</si>
  <si>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</si>
  <si>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</si>
  <si>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</si>
  <si>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</si>
  <si>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</si>
  <si>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</si>
  <si>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</si>
  <si>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</si>
  <si>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</si>
  <si>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</si>
  <si>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</si>
  <si>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</si>
  <si>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</si>
  <si>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</si>
  <si>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</si>
  <si>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</si>
  <si>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</si>
  <si>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</si>
  <si>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</si>
  <si>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</si>
  <si>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</si>
  <si>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</si>
  <si>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</si>
  <si>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</si>
  <si>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</si>
  <si>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</si>
  <si>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</si>
  <si>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</si>
  <si>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</si>
  <si>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</si>
  <si>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</si>
  <si>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</si>
  <si>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</si>
  <si>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</si>
  <si>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</si>
  <si>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</si>
  <si>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</si>
  <si>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</si>
  <si>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</si>
  <si>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</si>
  <si>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</si>
  <si>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</si>
  <si>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</si>
  <si>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</si>
  <si>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</si>
  <si>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</si>
  <si>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</si>
  <si>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</si>
  <si>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</si>
  <si>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</si>
  <si>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</si>
  <si>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</si>
  <si>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</si>
  <si>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</si>
  <si>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</si>
  <si>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</si>
  <si>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</si>
  <si>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</si>
  <si>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</si>
  <si>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</si>
  <si>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</si>
  <si>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</si>
  <si>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</si>
  <si>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</si>
  <si>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</si>
  <si>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</si>
  <si>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</si>
  <si>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</si>
  <si>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</si>
  <si>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</si>
  <si>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</si>
  <si>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</si>
  <si>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</si>
  <si>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</si>
  <si>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</si>
  <si>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</si>
  <si>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</si>
  <si>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</si>
  <si>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</si>
  <si>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</si>
  <si>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</si>
  <si>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</si>
  <si>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</si>
  <si>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</si>
  <si>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</si>
  <si>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</si>
  <si>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</si>
  <si>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</si>
  <si>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</si>
  <si>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</si>
  <si>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</si>
  <si>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</si>
  <si>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</si>
  <si>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</si>
  <si>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</si>
  <si>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</si>
  <si>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</si>
  <si>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</si>
  <si>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</si>
  <si>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</si>
  <si>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</si>
  <si>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</si>
  <si>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</si>
  <si>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</si>
  <si>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</si>
  <si>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</si>
  <si>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</si>
  <si>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</si>
  <si>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</si>
  <si>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</si>
  <si>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</si>
  <si>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</si>
  <si>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</si>
  <si>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</si>
  <si>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</si>
  <si>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</si>
  <si>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</si>
  <si>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</si>
  <si>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</si>
  <si>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</si>
  <si>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</si>
  <si>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</si>
  <si>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</si>
  <si>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</si>
  <si>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</si>
  <si>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</si>
  <si>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</si>
  <si>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</si>
  <si>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</si>
  <si>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</si>
  <si>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</si>
  <si>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</si>
  <si>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</si>
  <si>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</si>
  <si>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</si>
  <si>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</si>
  <si>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</si>
  <si>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</si>
  <si>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</si>
  <si>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</si>
  <si>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</si>
  <si>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</si>
  <si>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</si>
  <si>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</si>
  <si>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</si>
  <si>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</si>
  <si>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</si>
  <si>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</si>
  <si>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</si>
  <si>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</si>
  <si>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</si>
  <si>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</si>
  <si>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</si>
  <si>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</si>
  <si>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</si>
  <si>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</si>
  <si>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</si>
  <si>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</si>
  <si>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</si>
  <si>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</si>
  <si>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</si>
  <si>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</si>
  <si>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</si>
  <si>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</si>
  <si>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</si>
  <si>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</si>
  <si>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</si>
  <si>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</si>
  <si>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</si>
  <si>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</si>
  <si>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</si>
  <si>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</si>
  <si>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</si>
  <si>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</si>
  <si>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</si>
  <si>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</si>
  <si>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</si>
  <si>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</si>
  <si>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</si>
  <si>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</si>
  <si>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</si>
  <si>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</si>
  <si>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</si>
  <si>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</si>
  <si>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</si>
  <si>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</si>
  <si>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</si>
  <si>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</si>
  <si>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</si>
  <si>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</si>
  <si>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</si>
  <si>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</si>
  <si>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</si>
  <si>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</si>
  <si>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</si>
  <si>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</si>
  <si>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</si>
  <si>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</si>
  <si>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</si>
  <si>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</si>
  <si>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</si>
  <si>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</si>
  <si>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</si>
  <si>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</si>
  <si>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</si>
  <si>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</si>
  <si>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</si>
  <si>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</si>
  <si>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</si>
  <si>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</si>
  <si>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</si>
  <si>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</si>
  <si>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</si>
  <si>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</si>
  <si>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</si>
  <si>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</si>
  <si>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</si>
  <si>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</si>
  <si>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</si>
  <si>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</si>
  <si>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</si>
  <si>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</si>
  <si>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</si>
  <si>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</si>
  <si>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</si>
  <si>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</si>
  <si>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</si>
  <si>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</si>
  <si>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</si>
  <si>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</si>
  <si>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</si>
  <si>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</si>
  <si>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</si>
  <si>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</si>
  <si>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</si>
  <si>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</si>
  <si>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</si>
  <si>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</si>
  <si>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</si>
  <si>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</si>
  <si>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</si>
  <si>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</si>
  <si>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</si>
  <si>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</si>
  <si>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</si>
  <si>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</si>
  <si>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</si>
  <si>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</si>
  <si>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</si>
  <si>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</si>
  <si>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</si>
  <si>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</si>
  <si>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</si>
  <si>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</si>
  <si>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</si>
  <si>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</si>
  <si>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</si>
  <si>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</si>
  <si>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</si>
  <si>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</si>
  <si>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</si>
  <si>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</si>
  <si>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</si>
  <si>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</si>
  <si>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</si>
  <si>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</si>
  <si>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</si>
  <si>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</si>
  <si>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</si>
  <si>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</si>
  <si>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</si>
  <si>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</si>
  <si>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</si>
  <si>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</si>
  <si>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</si>
  <si>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</si>
  <si>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</si>
  <si>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</si>
  <si>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</si>
  <si>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</si>
  <si>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</si>
  <si>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</si>
  <si>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</si>
  <si>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</si>
  <si>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</si>
  <si>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</si>
  <si>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</si>
  <si>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</si>
  <si>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</si>
  <si>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</si>
  <si>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</si>
  <si>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</si>
  <si>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</si>
  <si>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</si>
  <si>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</si>
  <si>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</si>
  <si>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</si>
  <si>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</si>
  <si>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</si>
  <si>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</si>
  <si>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</si>
  <si>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</si>
  <si>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</si>
  <si>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</si>
  <si>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</si>
  <si>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</si>
  <si>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</si>
  <si>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</si>
  <si>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</si>
  <si>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</si>
  <si>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</si>
  <si>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</si>
  <si>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</si>
  <si>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</si>
  <si>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</si>
  <si>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</si>
  <si>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</si>
  <si>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</si>
  <si>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</si>
  <si>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</si>
  <si>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</si>
  <si>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</si>
  <si>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</si>
  <si>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</si>
  <si>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</si>
  <si>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</si>
  <si>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</si>
  <si>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</si>
  <si>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</si>
  <si>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</si>
  <si>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</si>
  <si>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</si>
  <si>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</si>
  <si>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</si>
  <si>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</si>
  <si>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</si>
  <si>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</si>
  <si>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</si>
  <si>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</si>
  <si>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</si>
  <si>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</si>
  <si>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</si>
  <si>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</si>
  <si>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</si>
  <si>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</si>
  <si>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</si>
  <si>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</si>
  <si>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</si>
  <si>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</si>
  <si>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</si>
  <si>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</si>
  <si>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</si>
  <si>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</si>
  <si>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</si>
  <si>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</si>
  <si>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</si>
  <si>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</si>
  <si>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</si>
  <si>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</si>
  <si>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</si>
  <si>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</si>
  <si>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</si>
  <si>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</si>
  <si>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</si>
  <si>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</si>
  <si>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</si>
  <si>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</si>
  <si>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</si>
  <si>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</si>
  <si>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</si>
  <si>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</si>
  <si>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</si>
  <si>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</si>
  <si>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</si>
  <si>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</si>
  <si>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</si>
  <si>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</si>
  <si>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</si>
  <si>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</si>
  <si>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</si>
  <si>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</si>
  <si>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</si>
  <si>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</si>
  <si>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</si>
  <si>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</si>
  <si>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</si>
  <si>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</si>
  <si>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</si>
  <si>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</si>
  <si>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</si>
  <si>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</si>
  <si>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</si>
  <si>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</si>
  <si>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</si>
  <si>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</si>
  <si>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</si>
  <si>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</si>
  <si>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</si>
  <si>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</si>
  <si>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</si>
  <si>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</si>
  <si>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</si>
  <si>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</si>
  <si>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</si>
  <si>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</si>
  <si>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</si>
  <si>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</si>
  <si>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</si>
  <si>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</si>
  <si>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</si>
  <si>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</si>
  <si>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</si>
  <si>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</si>
  <si>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</si>
  <si>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</si>
  <si>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</si>
  <si>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</si>
  <si>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</si>
  <si>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</si>
  <si>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</si>
  <si>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</si>
  <si>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</si>
  <si>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</si>
  <si>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</si>
  <si>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</si>
  <si>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</si>
  <si>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</si>
  <si>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</si>
  <si>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</si>
  <si>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</si>
  <si>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</si>
  <si>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</si>
  <si>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</si>
  <si>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</si>
  <si>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</si>
  <si>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</si>
  <si>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</si>
  <si>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</si>
  <si>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</si>
  <si>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</si>
  <si>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</si>
  <si>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</si>
  <si>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</si>
  <si>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</si>
  <si>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</si>
  <si>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</si>
  <si>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</si>
  <si>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</si>
  <si>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</si>
  <si>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</si>
  <si>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</si>
  <si>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</si>
  <si>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</si>
  <si>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</si>
  <si>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</si>
  <si>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</si>
  <si>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</si>
  <si>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</si>
  <si>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</si>
  <si>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</si>
  <si>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</si>
  <si>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</si>
  <si>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</si>
  <si>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</si>
  <si>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</si>
  <si>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</si>
  <si>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</si>
  <si>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</si>
  <si>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</si>
  <si>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</si>
  <si>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</si>
  <si>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</si>
  <si>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</si>
  <si>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</si>
  <si>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</si>
  <si>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</si>
  <si>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</si>
  <si>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</si>
  <si>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</si>
  <si>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</si>
  <si>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</si>
  <si>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</si>
  <si>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</si>
  <si>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</si>
  <si>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</si>
  <si>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</si>
  <si>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</si>
  <si>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</si>
  <si>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</si>
  <si>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</si>
  <si>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</si>
  <si>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</si>
  <si>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</si>
  <si>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</si>
  <si>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</si>
  <si>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</si>
  <si>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</si>
  <si>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</si>
  <si>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</si>
  <si>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</si>
  <si>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</si>
  <si>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</si>
  <si>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</si>
  <si>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</si>
  <si>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</si>
  <si>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</si>
  <si>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</si>
  <si>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</si>
  <si>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</si>
  <si>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</si>
  <si>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</si>
  <si>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</si>
  <si>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</si>
  <si>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</si>
  <si>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</si>
  <si>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</si>
  <si>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</si>
  <si>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</si>
  <si>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</si>
  <si>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</si>
  <si>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</si>
  <si>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</si>
  <si>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</si>
  <si>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</si>
  <si>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</si>
  <si>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</si>
  <si>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</si>
  <si>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</si>
  <si>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</si>
  <si>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</si>
  <si>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</si>
  <si>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</si>
  <si>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</si>
  <si>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</si>
  <si>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</si>
  <si>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</si>
  <si>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</si>
  <si>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</si>
  <si>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</si>
  <si>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</si>
  <si>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</si>
  <si>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</si>
  <si>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</si>
  <si>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</si>
  <si>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</si>
  <si>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</si>
  <si>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</si>
  <si>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</si>
  <si>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</si>
  <si>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</si>
  <si>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</si>
  <si>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</si>
  <si>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</si>
  <si>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</si>
  <si>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</si>
  <si>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</si>
  <si>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</si>
  <si>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</si>
  <si>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</si>
  <si>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</si>
  <si>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</si>
  <si>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</si>
  <si>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</si>
  <si>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</si>
  <si>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</si>
  <si>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</si>
  <si>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</si>
  <si>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</si>
  <si>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</si>
  <si>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</si>
  <si>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</si>
  <si>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</si>
  <si>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</si>
  <si>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</si>
  <si>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</si>
  <si>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</si>
  <si>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</si>
  <si>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</si>
  <si>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</si>
  <si>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</si>
  <si>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</si>
  <si>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</si>
  <si>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</si>
  <si>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</si>
  <si>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</si>
  <si>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</si>
  <si>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</si>
  <si>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</si>
  <si>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</si>
  <si>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</si>
  <si>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</si>
  <si>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</si>
  <si>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</si>
  <si>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</si>
  <si>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</si>
  <si>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</si>
  <si>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</si>
  <si>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</si>
  <si>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</si>
  <si>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</si>
  <si>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</si>
  <si>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</si>
  <si>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</si>
  <si>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</si>
  <si>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</si>
  <si>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</si>
  <si>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</si>
  <si>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</si>
  <si>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</si>
  <si>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</si>
  <si>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</si>
  <si>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</si>
  <si>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</si>
  <si>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</si>
  <si>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</si>
  <si>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</si>
  <si>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</si>
  <si>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</si>
  <si>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</si>
  <si>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</si>
  <si>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</si>
  <si>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</si>
  <si>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</si>
  <si>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</si>
  <si>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</si>
  <si>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</si>
  <si>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</si>
  <si>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</si>
  <si>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</si>
  <si>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</si>
  <si>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</si>
  <si>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</si>
  <si>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</si>
  <si>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</si>
  <si>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</si>
  <si>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</si>
  <si>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</si>
  <si>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</si>
  <si>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</si>
  <si>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</si>
  <si>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</si>
  <si>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</si>
  <si>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</si>
  <si>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</si>
  <si>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</si>
  <si>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</si>
  <si>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</si>
  <si>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</si>
  <si>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</si>
  <si>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</si>
  <si>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</si>
  <si>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</si>
  <si>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</si>
  <si>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</si>
  <si>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</si>
  <si>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</si>
  <si>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</si>
  <si>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</si>
  <si>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</si>
  <si>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</si>
  <si>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</si>
  <si>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</si>
  <si>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</si>
  <si>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</si>
  <si>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</si>
  <si>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</si>
  <si>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</si>
  <si>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</si>
  <si>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</si>
  <si>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</si>
  <si>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</si>
  <si>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</si>
  <si>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</si>
  <si>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</si>
  <si>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</si>
  <si>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</si>
  <si>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</si>
  <si>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</si>
  <si>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</si>
  <si>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</si>
  <si>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</si>
  <si>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</si>
  <si>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</si>
  <si>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</si>
  <si>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</si>
  <si>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</si>
  <si>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</si>
  <si>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</si>
  <si>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</si>
  <si>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</si>
  <si>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</si>
  <si>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</si>
  <si>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</si>
  <si>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</si>
  <si>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</si>
  <si>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</si>
  <si>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</si>
  <si>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</si>
  <si>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</si>
  <si>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</si>
  <si>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</si>
  <si>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</si>
  <si>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</si>
  <si>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</si>
  <si>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</si>
  <si>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</si>
  <si>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</si>
  <si>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</si>
  <si>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</si>
  <si>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</si>
  <si>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</si>
  <si>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</si>
  <si>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</si>
  <si>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</si>
  <si>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</si>
  <si>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</si>
  <si>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</si>
  <si>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</si>
  <si>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</si>
  <si>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</si>
  <si>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</si>
  <si>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</si>
  <si>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</si>
  <si>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</si>
  <si>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</si>
  <si>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</si>
  <si>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</si>
  <si>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</si>
  <si>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</si>
  <si>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</si>
  <si>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</si>
  <si>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</si>
  <si>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</si>
  <si>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</si>
  <si>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</si>
  <si>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</si>
  <si>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</si>
  <si>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</si>
  <si>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</si>
  <si>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</si>
  <si>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</si>
  <si>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</si>
  <si>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</si>
  <si>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</si>
  <si>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</si>
  <si>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</si>
  <si>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</si>
  <si>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</si>
  <si>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</si>
  <si>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</si>
  <si>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</si>
  <si>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</si>
  <si>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</si>
  <si>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</si>
  <si>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</si>
  <si>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</si>
  <si>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</si>
  <si>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</si>
  <si>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</si>
  <si>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</si>
  <si>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</si>
  <si>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</si>
  <si>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</si>
  <si>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</si>
  <si>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</si>
  <si>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</si>
  <si>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</si>
  <si>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</si>
  <si>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</si>
  <si>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</si>
  <si>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</si>
  <si>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</si>
  <si>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</si>
  <si>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</si>
  <si>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</si>
  <si>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</si>
  <si>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</si>
  <si>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</si>
  <si>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</si>
  <si>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</si>
  <si>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</si>
  <si>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</si>
  <si>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</si>
  <si>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</si>
  <si>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</si>
  <si>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</si>
  <si>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</si>
  <si>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</si>
  <si>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</si>
  <si>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</si>
  <si>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</si>
  <si>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</si>
  <si>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</si>
  <si>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</si>
  <si>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</si>
  <si>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</si>
  <si>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</si>
  <si>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</si>
  <si>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</si>
  <si>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</si>
  <si>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</si>
  <si>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</si>
  <si>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</si>
  <si>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</si>
  <si>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</si>
  <si>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</si>
  <si>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</si>
  <si>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</si>
  <si>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</si>
  <si>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</si>
  <si>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</si>
  <si>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</si>
  <si>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</si>
  <si>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</si>
  <si>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</si>
  <si>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</si>
  <si>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</si>
  <si>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</si>
  <si>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</si>
  <si>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</si>
  <si>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</si>
  <si>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</si>
  <si>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</si>
  <si>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</si>
  <si>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</si>
  <si>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</si>
  <si>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</si>
  <si>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</si>
  <si>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</si>
  <si>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</si>
  <si>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</si>
  <si>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</si>
  <si>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</si>
  <si>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</si>
  <si>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</si>
  <si>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</si>
  <si>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</si>
  <si>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</si>
  <si>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</si>
  <si>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</si>
  <si>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</si>
  <si>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</si>
  <si>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</si>
  <si>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</si>
  <si>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</si>
  <si>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</si>
  <si>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</si>
  <si>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</si>
  <si>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</si>
  <si>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</si>
  <si>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</si>
  <si>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</si>
  <si>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</si>
  <si>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</si>
  <si>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</si>
  <si>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</si>
  <si>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</si>
  <si>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</si>
  <si>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</si>
  <si>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</si>
  <si>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</si>
  <si>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</si>
  <si>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</si>
  <si>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</si>
  <si>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</si>
  <si>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</si>
  <si>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</si>
  <si>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</si>
  <si>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</si>
  <si>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</si>
  <si>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</si>
  <si>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</si>
  <si>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</si>
  <si>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</si>
  <si>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</si>
  <si>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</si>
  <si>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</si>
  <si>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</si>
  <si>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</si>
  <si>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</si>
  <si>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</si>
  <si>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</si>
  <si>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</si>
  <si>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</si>
  <si>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</si>
  <si>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</si>
  <si>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</si>
  <si>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</si>
  <si>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</si>
  <si>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</si>
  <si>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</si>
  <si>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</si>
  <si>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</si>
  <si>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</si>
  <si>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</si>
  <si>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</si>
  <si>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</si>
  <si>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</si>
  <si>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</si>
  <si>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</si>
  <si>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</si>
  <si>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</si>
  <si>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</si>
  <si>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</si>
  <si>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</si>
  <si>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</si>
  <si>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</si>
  <si>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</si>
  <si>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</si>
  <si>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</si>
  <si>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</si>
  <si>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</si>
  <si>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</si>
  <si>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</si>
  <si>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</si>
  <si>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</si>
  <si>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</si>
  <si>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</si>
  <si>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</si>
  <si>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</si>
  <si>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</si>
  <si>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</si>
  <si>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</si>
  <si>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</si>
  <si>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</si>
  <si>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</si>
  <si>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</si>
  <si>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</si>
  <si>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</si>
  <si>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</si>
  <si>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</si>
  <si>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</si>
  <si>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</si>
  <si>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</si>
  <si>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</si>
  <si>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</si>
  <si>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</si>
  <si>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</si>
  <si>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</si>
  <si>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</si>
  <si>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</si>
  <si>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</si>
  <si>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</si>
  <si>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</si>
  <si>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</si>
  <si>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</si>
  <si>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</si>
  <si>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</si>
  <si>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</si>
  <si>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</si>
  <si>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</si>
  <si>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</si>
  <si>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</si>
  <si>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</si>
  <si>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</si>
  <si>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</si>
  <si>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</si>
  <si>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</si>
  <si>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</si>
  <si>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</si>
  <si>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</si>
  <si>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</si>
  <si>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</si>
  <si>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</si>
  <si>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</si>
  <si>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</si>
  <si>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</si>
  <si>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</si>
  <si>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</si>
  <si>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</si>
  <si>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</si>
  <si>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</si>
  <si>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</si>
  <si>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</si>
  <si>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</si>
  <si>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</si>
  <si>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</si>
  <si>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</si>
  <si>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</si>
  <si>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</si>
  <si>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</si>
  <si>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</si>
  <si>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</si>
  <si>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</si>
  <si>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</si>
  <si>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</si>
  <si>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</si>
  <si>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</si>
  <si>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</si>
  <si>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</si>
  <si>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</si>
  <si>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</si>
  <si>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</si>
  <si>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</si>
  <si>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</si>
  <si>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</si>
  <si>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</si>
  <si>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</si>
  <si>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</si>
  <si>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</si>
  <si>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</si>
  <si>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</si>
  <si>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</si>
  <si>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</si>
  <si>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</si>
  <si>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</si>
  <si>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</si>
  <si>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</si>
  <si>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</si>
  <si>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</si>
  <si>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</si>
  <si>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</si>
  <si>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</si>
  <si>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</si>
  <si>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</si>
  <si>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</si>
  <si>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</si>
  <si>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</si>
  <si>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</si>
  <si>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</si>
  <si>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</si>
  <si>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</si>
  <si>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</si>
  <si>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</si>
  <si>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</si>
  <si>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</si>
  <si>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</si>
  <si>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</si>
  <si>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</si>
  <si>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</si>
  <si>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</si>
  <si>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</si>
  <si>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</si>
  <si>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</si>
  <si>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</si>
  <si>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</si>
  <si>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</si>
  <si>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</si>
  <si>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</si>
  <si>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</si>
  <si>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</si>
  <si>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</si>
  <si>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</si>
  <si>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</si>
  <si>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</si>
  <si>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</si>
  <si>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</si>
  <si>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</si>
  <si>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</si>
  <si>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</si>
  <si>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</si>
  <si>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</si>
  <si>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</si>
  <si>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</si>
  <si>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</si>
  <si>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</si>
  <si>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</si>
  <si>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</si>
  <si>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</si>
  <si>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</si>
  <si>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</si>
  <si>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</si>
  <si>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</si>
  <si>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</si>
  <si>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</si>
  <si>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</si>
  <si>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</si>
  <si>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</si>
  <si>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</si>
  <si>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</si>
  <si>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</si>
  <si>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</si>
  <si>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</si>
  <si>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</si>
  <si>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</si>
  <si>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</si>
  <si>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</si>
  <si>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</si>
  <si>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</si>
  <si>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</si>
  <si>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</si>
  <si>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</si>
  <si>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</si>
  <si>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</si>
  <si>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</si>
  <si>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</si>
  <si>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</si>
  <si>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</si>
  <si>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</si>
  <si>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</si>
  <si>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</si>
  <si>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</si>
  <si>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</si>
  <si>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</si>
  <si>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</si>
  <si>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</si>
  <si>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</si>
  <si>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</si>
  <si>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</si>
  <si>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</si>
  <si>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</si>
  <si>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</si>
  <si>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</si>
  <si>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</si>
  <si>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</si>
  <si>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</si>
  <si>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</si>
  <si>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</si>
  <si>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</si>
  <si>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</si>
  <si>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</si>
  <si>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</si>
  <si>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</si>
  <si>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</si>
  <si>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</si>
  <si>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</si>
  <si>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</si>
  <si>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</si>
  <si>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</si>
  <si>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</si>
  <si>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</si>
  <si>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</si>
  <si>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</si>
  <si>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</si>
  <si>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</si>
  <si>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</si>
  <si>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</si>
  <si>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</si>
  <si>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</si>
  <si>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</si>
  <si>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</si>
  <si>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</si>
  <si>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</si>
  <si>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</si>
  <si>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</si>
  <si>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</si>
  <si>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</si>
  <si>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</si>
  <si>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</si>
  <si>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</si>
  <si>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</si>
  <si>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</si>
  <si>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</si>
  <si>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</si>
  <si>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</si>
  <si>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</si>
  <si>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</si>
  <si>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</si>
  <si>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</si>
  <si>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</si>
  <si>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</si>
  <si>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</si>
  <si>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</si>
  <si>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</si>
  <si>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</si>
  <si>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</si>
  <si>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</si>
  <si>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</si>
  <si>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</si>
  <si>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</si>
  <si>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</si>
  <si>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</si>
  <si>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</si>
  <si>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</si>
  <si>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</si>
  <si>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</si>
  <si>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</si>
  <si>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</si>
  <si>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</si>
  <si>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</si>
  <si>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</si>
  <si>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</si>
  <si>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</si>
  <si>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</si>
  <si>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</si>
  <si>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</si>
  <si>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</si>
  <si>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</si>
  <si>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</si>
  <si>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</si>
  <si>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</si>
  <si>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</si>
  <si>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</si>
  <si>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</si>
  <si>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</si>
  <si>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</si>
  <si>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</si>
  <si>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</si>
  <si>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</si>
  <si>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</si>
  <si>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</si>
  <si>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</si>
  <si>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</si>
  <si>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</si>
  <si>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</si>
  <si>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</si>
  <si>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</si>
  <si>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</si>
  <si>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</si>
  <si>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</si>
  <si>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</si>
  <si>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</si>
  <si>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</si>
  <si>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</si>
  <si>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</si>
  <si>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</si>
  <si>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</si>
  <si>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</si>
  <si>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</si>
  <si>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</si>
  <si>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</si>
  <si>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</si>
  <si>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</si>
  <si>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</si>
  <si>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</si>
  <si>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</si>
  <si>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</si>
  <si>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</si>
  <si>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</si>
  <si>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</si>
  <si>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</si>
  <si>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</si>
  <si>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</si>
  <si>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</si>
  <si>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</si>
  <si>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</si>
  <si>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</si>
  <si>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</si>
  <si>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</si>
  <si>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</si>
  <si>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</si>
  <si>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</si>
  <si>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</si>
  <si>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</si>
  <si>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</si>
  <si>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</si>
  <si>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</si>
  <si>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</si>
  <si>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</si>
  <si>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</si>
  <si>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</si>
  <si>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</si>
  <si>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</si>
  <si>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</si>
  <si>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</si>
  <si>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</si>
  <si>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</si>
  <si>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</si>
  <si>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</si>
  <si>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</si>
  <si>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</si>
  <si>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</si>
  <si>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</si>
  <si>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</si>
  <si>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</si>
  <si>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</si>
  <si>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</si>
  <si>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</si>
  <si>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</si>
  <si>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</si>
  <si>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</si>
  <si>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</si>
  <si>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</si>
  <si>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</si>
  <si>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</si>
  <si>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</si>
  <si>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</si>
  <si>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</si>
  <si>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</si>
  <si>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</si>
  <si>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</si>
  <si>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</si>
  <si>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</si>
  <si>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</si>
  <si>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</si>
  <si>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</si>
  <si>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</si>
  <si>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</si>
  <si>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</si>
  <si>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</si>
  <si>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</si>
  <si>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</si>
  <si>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</si>
  <si>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</si>
  <si>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</si>
  <si>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</si>
  <si>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</si>
  <si>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</si>
  <si>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</si>
  <si>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</si>
  <si>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</si>
  <si>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</si>
  <si>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</si>
  <si>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</si>
  <si>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</si>
  <si>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</si>
  <si>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</si>
  <si>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</si>
  <si>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</si>
  <si>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</si>
  <si>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</si>
  <si>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</si>
  <si>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</si>
  <si>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</si>
  <si>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</si>
  <si>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</si>
  <si>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</si>
  <si>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</si>
  <si>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</si>
  <si>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</si>
  <si>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</si>
  <si>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</si>
  <si>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</si>
  <si>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</si>
  <si>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</si>
  <si>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</si>
  <si>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</si>
  <si>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</si>
  <si>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</si>
  <si>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</si>
  <si>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</si>
  <si>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</si>
  <si>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</si>
  <si>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</si>
  <si>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</si>
  <si>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</si>
  <si>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</si>
  <si>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</si>
  <si>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</si>
  <si>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</si>
  <si>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</si>
  <si>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</si>
  <si>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</si>
  <si>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</si>
  <si>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</si>
  <si>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</si>
  <si>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</si>
  <si>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</si>
  <si>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</si>
  <si>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</si>
  <si>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</si>
  <si>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</si>
  <si>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</si>
  <si>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</si>
  <si>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</si>
  <si>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</si>
  <si>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</si>
  <si>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</si>
  <si>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</si>
  <si>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</si>
  <si>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</si>
  <si>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</si>
  <si>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</si>
  <si>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</si>
  <si>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</si>
  <si>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</si>
  <si>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</si>
  <si>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</si>
  <si>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</si>
  <si>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</si>
  <si>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</si>
  <si>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</si>
  <si>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</si>
  <si>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</si>
  <si>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</si>
  <si>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</si>
  <si>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</si>
  <si>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</si>
  <si>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</si>
  <si>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</si>
  <si>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</si>
  <si>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</si>
  <si>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</si>
  <si>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</si>
  <si>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</si>
  <si>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</si>
  <si>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</si>
  <si>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</si>
  <si>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</si>
  <si>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</si>
  <si>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</si>
  <si>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</si>
  <si>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</si>
  <si>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</si>
  <si>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</si>
  <si>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</si>
  <si>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</si>
  <si>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</si>
  <si>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</si>
  <si>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</si>
  <si>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</si>
  <si>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</si>
  <si>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</si>
  <si>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</si>
  <si>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</si>
  <si>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</si>
  <si>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</si>
  <si>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</si>
  <si>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</si>
  <si>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</si>
  <si>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</si>
  <si>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</si>
  <si>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</si>
  <si>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</si>
  <si>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</si>
  <si>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</si>
  <si>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</si>
  <si>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</si>
  <si>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</si>
  <si>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</si>
  <si>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</si>
  <si>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</si>
  <si>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</si>
  <si>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</si>
  <si>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</si>
  <si>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</si>
  <si>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</si>
  <si>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</si>
  <si>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</si>
  <si>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</si>
  <si>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</si>
  <si>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</si>
  <si>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</si>
  <si>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</si>
  <si>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</si>
  <si>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</si>
  <si>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</si>
  <si>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</si>
  <si>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</si>
  <si>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</si>
  <si>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</si>
  <si>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</si>
  <si>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</si>
  <si>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</si>
  <si>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</si>
  <si>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</si>
  <si>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</si>
  <si>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</si>
  <si>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</si>
  <si>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</si>
  <si>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</si>
  <si>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</si>
  <si>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</si>
  <si>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</si>
  <si>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</si>
  <si>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</si>
  <si>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</si>
  <si>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</si>
  <si>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</si>
  <si>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</si>
  <si>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</si>
  <si>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</si>
  <si>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</si>
  <si>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</si>
  <si>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</si>
  <si>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</si>
  <si>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</si>
  <si>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</si>
  <si>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</si>
  <si>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</si>
  <si>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</si>
  <si>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</si>
  <si>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</si>
  <si>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</si>
  <si>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</si>
  <si>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</si>
  <si>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</si>
  <si>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</si>
  <si>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</si>
  <si>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</si>
  <si>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</si>
  <si>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</si>
  <si>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</si>
  <si>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</si>
  <si>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</si>
  <si>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</si>
  <si>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</si>
  <si>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</si>
  <si>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</si>
  <si>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</si>
  <si>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</si>
  <si>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</si>
  <si>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</si>
  <si>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</si>
  <si>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</si>
  <si>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</si>
  <si>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</si>
  <si>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</si>
  <si>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</si>
  <si>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</si>
  <si>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</si>
  <si>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</si>
  <si>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</si>
  <si>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</si>
  <si>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</si>
  <si>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</si>
  <si>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</si>
  <si>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</si>
  <si>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</si>
  <si>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</si>
  <si>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</si>
  <si>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</si>
  <si>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</si>
  <si>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</si>
  <si>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</si>
  <si>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</si>
  <si>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</si>
  <si>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</si>
  <si>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</si>
  <si>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</si>
  <si>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</si>
  <si>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</si>
  <si>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</si>
  <si>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</si>
  <si>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</si>
  <si>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</si>
  <si>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</si>
  <si>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</si>
  <si>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</si>
  <si>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</si>
  <si>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</si>
  <si>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</si>
  <si>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</si>
  <si>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</si>
  <si>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</si>
  <si>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</si>
  <si>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</si>
  <si>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</si>
  <si>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</si>
  <si>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</si>
  <si>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</si>
  <si>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</si>
  <si>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</si>
  <si>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</si>
  <si>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</si>
  <si>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</si>
  <si>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</si>
  <si>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</si>
  <si>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</si>
  <si>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</si>
  <si>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</si>
  <si>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</si>
  <si>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</si>
  <si>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</si>
  <si>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</si>
  <si>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</si>
  <si>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</si>
  <si>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</si>
  <si>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</si>
  <si>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</si>
  <si>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</si>
  <si>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</si>
  <si>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</si>
  <si>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</si>
  <si>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</si>
  <si>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</si>
  <si>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</si>
  <si>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</si>
  <si>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</si>
  <si>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</si>
  <si>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</si>
  <si>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</si>
  <si>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</si>
  <si>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</si>
  <si>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</si>
  <si>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</si>
  <si>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</si>
  <si>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</si>
  <si>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</si>
  <si>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</si>
  <si>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</si>
  <si>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</si>
  <si>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</si>
  <si>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</si>
  <si>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</si>
  <si>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</si>
  <si>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</si>
  <si>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</si>
  <si>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</si>
  <si>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</si>
  <si>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</si>
  <si>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</si>
  <si>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</si>
  <si>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</si>
  <si>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</si>
  <si>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</si>
  <si>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</si>
  <si>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</si>
  <si>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</si>
  <si>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</si>
  <si>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</si>
  <si>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</si>
  <si>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</si>
  <si>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</si>
  <si>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</si>
  <si>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</si>
  <si>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</si>
  <si>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</si>
  <si>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</si>
  <si>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</si>
  <si>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</si>
  <si>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</si>
  <si>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</si>
  <si>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</si>
  <si>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</si>
  <si>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</si>
  <si>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</si>
  <si>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</si>
  <si>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</si>
  <si>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</si>
  <si>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</si>
  <si>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</si>
  <si>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</si>
  <si>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</si>
  <si>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</si>
  <si>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</si>
  <si>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</si>
  <si>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</si>
  <si>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</si>
  <si>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</si>
  <si>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</si>
  <si>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</si>
  <si>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</si>
  <si>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</si>
  <si>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</si>
  <si>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</si>
  <si>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</si>
  <si>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</si>
  <si>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</si>
  <si>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</si>
  <si>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</si>
  <si>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</si>
  <si>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</si>
  <si>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</si>
  <si>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</si>
  <si>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</si>
  <si>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</si>
  <si>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</si>
  <si>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</si>
  <si>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</si>
  <si>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</si>
  <si>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</si>
  <si>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</si>
  <si>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</si>
  <si>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</si>
  <si>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</si>
  <si>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</si>
  <si>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</si>
  <si>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</si>
  <si>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</si>
  <si>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</si>
  <si>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</si>
  <si>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</si>
  <si>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</si>
  <si>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</si>
  <si>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</si>
  <si>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</si>
  <si>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</si>
  <si>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</si>
  <si>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</si>
  <si>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</si>
  <si>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</si>
  <si>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</si>
  <si>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</si>
  <si>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</si>
  <si>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</si>
  <si>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</si>
  <si>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</si>
  <si>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</si>
  <si>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</si>
  <si>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</si>
  <si>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</si>
  <si>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</si>
  <si>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</si>
  <si>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</si>
  <si>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</si>
  <si>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</si>
  <si>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</si>
  <si>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</si>
  <si>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</si>
  <si>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</si>
  <si>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</si>
  <si>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</si>
  <si>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</si>
  <si>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</si>
  <si>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</si>
  <si>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</si>
  <si>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</si>
  <si>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</si>
  <si>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</si>
  <si>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</si>
  <si>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</si>
  <si>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</si>
  <si>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</si>
  <si>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</si>
  <si>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</si>
  <si>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</si>
  <si>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</si>
  <si>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</si>
  <si>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</si>
  <si>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</si>
  <si>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</si>
  <si>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</si>
  <si>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</si>
  <si>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</si>
  <si>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</si>
  <si>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</si>
  <si>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</si>
  <si>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</si>
  <si>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</si>
  <si>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</si>
  <si>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</si>
  <si>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</si>
  <si>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</si>
  <si>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</si>
  <si>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</si>
  <si>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</si>
  <si>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</si>
  <si>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</si>
  <si>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</si>
  <si>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</si>
  <si>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</si>
  <si>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</si>
  <si>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</si>
  <si>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</si>
  <si>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</si>
  <si>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</si>
  <si>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</si>
  <si>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</si>
  <si>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</si>
  <si>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</si>
  <si>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</si>
  <si>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</si>
  <si>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</si>
  <si>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</si>
  <si>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</si>
  <si>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</si>
  <si>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</si>
  <si>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</si>
  <si>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</si>
  <si>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</si>
  <si>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</si>
  <si>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</si>
  <si>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</si>
  <si>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</si>
  <si>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</si>
  <si>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</si>
  <si>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</si>
  <si>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</si>
  <si>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</si>
  <si>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</si>
  <si>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</si>
  <si>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</si>
  <si>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</si>
  <si>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</si>
  <si>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</si>
  <si>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</si>
  <si>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</si>
  <si>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</si>
  <si>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</si>
  <si>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</si>
  <si>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</si>
  <si>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</si>
  <si>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</si>
  <si>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</si>
  <si>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</si>
  <si>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</si>
  <si>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</si>
  <si>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</si>
  <si>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</si>
  <si>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</si>
  <si>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</si>
  <si>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</si>
  <si>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</si>
  <si>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</si>
  <si>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</si>
  <si>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</si>
  <si>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</si>
  <si>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</si>
  <si>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</si>
  <si>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</si>
  <si>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</si>
  <si>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</si>
  <si>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</si>
  <si>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</si>
  <si>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</si>
  <si>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</si>
  <si>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</si>
  <si>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</si>
  <si>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</si>
  <si>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</si>
  <si>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</si>
  <si>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</si>
  <si>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</si>
  <si>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</si>
  <si>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</si>
  <si>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</si>
  <si>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</si>
  <si>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</si>
  <si>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</si>
  <si>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</si>
  <si>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</si>
  <si>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</si>
  <si>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</si>
  <si>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</si>
  <si>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</si>
  <si>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</si>
  <si>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</si>
  <si>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</si>
  <si>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</si>
  <si>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</si>
  <si>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</si>
  <si>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</si>
  <si>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</si>
  <si>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</si>
  <si>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</si>
  <si>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</si>
  <si>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</si>
  <si>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</si>
  <si>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</si>
  <si>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</si>
  <si>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</si>
  <si>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</si>
  <si>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</si>
  <si>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</si>
  <si>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</si>
  <si>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</si>
  <si>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</si>
  <si>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</si>
  <si>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</si>
  <si>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</si>
  <si>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</si>
  <si>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</si>
  <si>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</si>
  <si>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</si>
  <si>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</si>
  <si>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</si>
  <si>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</si>
  <si>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</si>
  <si>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</si>
  <si>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</si>
  <si>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</si>
  <si>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</si>
  <si>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</si>
  <si>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</si>
  <si>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</si>
  <si>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</si>
  <si>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</si>
  <si>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</si>
  <si>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</si>
  <si>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</si>
  <si>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</si>
  <si>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</si>
  <si>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</si>
  <si>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</si>
  <si>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</si>
  <si>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</si>
  <si>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</si>
  <si>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</si>
  <si>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</si>
  <si>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</si>
  <si>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</si>
  <si>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</si>
  <si>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</si>
  <si>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</si>
  <si>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</si>
  <si>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</si>
  <si>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</si>
  <si>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</si>
  <si>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</si>
  <si>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</si>
  <si>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</si>
  <si>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</si>
  <si>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</si>
  <si>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</si>
  <si>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</si>
  <si>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</si>
  <si>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</si>
  <si>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</si>
  <si>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</si>
  <si>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</si>
  <si>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</si>
  <si>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</si>
  <si>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</si>
  <si>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</si>
  <si>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</si>
  <si>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</si>
  <si>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</si>
  <si>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</si>
  <si>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</si>
  <si>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</si>
  <si>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</si>
  <si>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</si>
  <si>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</si>
  <si>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</si>
  <si>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</si>
  <si>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</si>
  <si>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</si>
  <si>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</si>
  <si>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</si>
  <si>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</si>
  <si>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</si>
  <si>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</si>
  <si>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</si>
  <si>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</si>
  <si>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</si>
  <si>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</si>
  <si>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</si>
  <si>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</si>
  <si>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</si>
  <si>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</si>
  <si>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</si>
  <si>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</si>
  <si>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</si>
  <si>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</si>
  <si>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</si>
  <si>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</si>
  <si>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</si>
  <si>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</si>
  <si>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</si>
  <si>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</si>
  <si>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</si>
  <si>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</si>
  <si>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</si>
  <si>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</si>
  <si>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</si>
  <si>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</si>
  <si>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</si>
  <si>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</si>
  <si>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</si>
  <si>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</si>
  <si>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</si>
  <si>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</si>
  <si>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</si>
  <si>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</si>
  <si>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</si>
  <si>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</si>
  <si>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</si>
  <si>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</si>
  <si>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</si>
  <si>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</si>
  <si>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</si>
  <si>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</si>
  <si>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</si>
  <si>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</si>
  <si>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</si>
  <si>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</si>
  <si>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</si>
  <si>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</si>
  <si>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</si>
  <si>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</si>
  <si>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</si>
  <si>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</si>
  <si>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</si>
  <si>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</si>
  <si>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</si>
  <si>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</si>
  <si>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</si>
  <si>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</si>
  <si>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</si>
  <si>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</si>
  <si>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</si>
  <si>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</si>
  <si>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</si>
  <si>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</si>
  <si>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</si>
  <si>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</si>
  <si>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</si>
  <si>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</si>
  <si>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</si>
  <si>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</si>
  <si>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</si>
  <si>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</si>
  <si>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</si>
  <si>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</si>
  <si>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</si>
  <si>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</si>
  <si>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</si>
  <si>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</si>
  <si>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</si>
  <si>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</si>
  <si>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</si>
  <si>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</si>
  <si>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</si>
  <si>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</si>
  <si>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</si>
  <si>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</si>
  <si>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</si>
  <si>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</si>
  <si>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</si>
  <si>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</si>
  <si>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</si>
  <si>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</si>
  <si>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</si>
  <si>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</si>
  <si>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</si>
  <si>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</si>
  <si>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</si>
  <si>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</si>
  <si>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</si>
  <si>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</si>
  <si>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</si>
  <si>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</si>
  <si>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</si>
  <si>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</si>
  <si>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</si>
  <si>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</si>
  <si>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</si>
  <si>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</si>
  <si>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</si>
  <si>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</si>
  <si>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</si>
  <si>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</si>
  <si>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</si>
  <si>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</si>
  <si>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</si>
  <si>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</si>
  <si>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</si>
  <si>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</si>
  <si>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</si>
  <si>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</si>
  <si>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</si>
  <si>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</si>
  <si>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</si>
  <si>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</si>
  <si>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</si>
  <si>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</si>
  <si>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</si>
  <si>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</si>
  <si>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</si>
  <si>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</si>
  <si>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</si>
  <si>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</si>
  <si>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</si>
  <si>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</si>
  <si>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</si>
  <si>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</si>
  <si>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</si>
  <si>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</si>
  <si>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</si>
  <si>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</si>
  <si>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</si>
  <si>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</si>
  <si>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</si>
  <si>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</si>
  <si>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</si>
  <si>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</si>
  <si>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</si>
  <si>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</si>
  <si>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</si>
  <si>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</si>
  <si>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</si>
  <si>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</si>
  <si>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</si>
  <si>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</si>
  <si>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</si>
  <si>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</si>
  <si>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</si>
  <si>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</si>
  <si>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</si>
  <si>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</si>
  <si>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</si>
  <si>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</si>
  <si>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</si>
  <si>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</si>
  <si>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</si>
  <si>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</si>
  <si>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</si>
  <si>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</si>
  <si>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</si>
  <si>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</si>
  <si>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</si>
  <si>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</si>
  <si>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</si>
  <si>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</si>
  <si>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</si>
  <si>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</si>
  <si>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</si>
  <si>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</si>
  <si>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</si>
  <si>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</si>
  <si>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</si>
  <si>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</si>
  <si>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</si>
  <si>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</si>
  <si>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</si>
  <si>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</si>
  <si>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</si>
  <si>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</si>
  <si>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</si>
  <si>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</si>
  <si>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</si>
  <si>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</si>
  <si>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</si>
  <si>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</si>
  <si>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</si>
  <si>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</si>
  <si>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</si>
  <si>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</si>
  <si>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</si>
  <si>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</si>
  <si>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</si>
  <si>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</si>
  <si>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</si>
  <si>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</si>
  <si>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</si>
  <si>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</si>
  <si>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</si>
  <si>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</si>
  <si>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</si>
  <si>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</si>
  <si>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</si>
  <si>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</si>
  <si>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</si>
  <si>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</si>
  <si>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</si>
  <si>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</si>
  <si>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</si>
  <si>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</si>
  <si>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</si>
  <si>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</si>
  <si>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</si>
  <si>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</si>
  <si>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</si>
  <si>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</si>
  <si>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</si>
  <si>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</si>
  <si>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</si>
  <si>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</si>
  <si>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</si>
  <si>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</si>
  <si>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</si>
  <si>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</si>
  <si>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</si>
  <si>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</si>
  <si>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</si>
  <si>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</si>
  <si>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</si>
  <si>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</si>
  <si>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</si>
  <si>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</si>
  <si>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</si>
  <si>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</si>
  <si>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</si>
  <si>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</si>
  <si>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</si>
  <si>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</si>
  <si>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</si>
  <si>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</si>
  <si>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</si>
  <si>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</si>
  <si>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</si>
  <si>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</si>
  <si>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</si>
  <si>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</si>
  <si>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</si>
  <si>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</si>
  <si>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</si>
  <si>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</si>
  <si>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</si>
  <si>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</si>
  <si>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</si>
  <si>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</si>
  <si>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</si>
  <si>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</si>
  <si>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</si>
  <si>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</si>
  <si>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</si>
  <si>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</si>
  <si>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</si>
  <si>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</si>
  <si>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</si>
  <si>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</si>
  <si>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</si>
  <si>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</si>
  <si>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</si>
  <si>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</si>
  <si>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</si>
  <si>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</si>
  <si>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</si>
  <si>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</si>
  <si>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</si>
  <si>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</si>
  <si>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</si>
  <si>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</si>
  <si>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</si>
  <si>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</si>
  <si>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</si>
  <si>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</si>
  <si>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</si>
  <si>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</si>
  <si>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</si>
  <si>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</si>
  <si>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</si>
  <si>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</si>
  <si>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</si>
  <si>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</si>
  <si>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</si>
  <si>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</si>
  <si>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</si>
  <si>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</si>
  <si>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</si>
  <si>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</si>
  <si>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</si>
  <si>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</si>
  <si>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</si>
  <si>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</si>
  <si>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</si>
  <si>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</si>
  <si>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</si>
  <si>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</si>
  <si>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</si>
  <si>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</si>
  <si>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</si>
  <si>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</si>
  <si>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</si>
  <si>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</si>
  <si>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</si>
  <si>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</si>
  <si>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</si>
  <si>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</si>
  <si>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</si>
  <si>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</si>
  <si>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</si>
  <si>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</si>
  <si>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</si>
  <si>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</si>
  <si>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</si>
  <si>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</si>
  <si>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</si>
  <si>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</si>
  <si>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</si>
  <si>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</si>
  <si>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</si>
  <si>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</si>
  <si>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</si>
  <si>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</si>
  <si>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</si>
  <si>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</si>
  <si>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</si>
  <si>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</si>
  <si>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</si>
  <si>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</si>
  <si>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</si>
  <si>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</si>
  <si>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</si>
  <si>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</si>
  <si>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</si>
  <si>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</si>
  <si>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</si>
  <si>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</si>
  <si>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</si>
  <si>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</si>
  <si>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</si>
  <si>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</si>
  <si>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</si>
  <si>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</si>
  <si>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</si>
  <si>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</si>
  <si>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</si>
  <si>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</si>
  <si>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</si>
  <si>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</si>
  <si>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</si>
  <si>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</si>
  <si>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</si>
  <si>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</si>
  <si>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</si>
  <si>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</si>
  <si>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</si>
  <si>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</si>
  <si>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</si>
  <si>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</si>
  <si>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</si>
  <si>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</si>
  <si>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</si>
  <si>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</si>
  <si>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</si>
  <si>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</si>
  <si>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</si>
  <si>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</si>
  <si>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</si>
  <si>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</si>
  <si>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</si>
  <si>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</si>
  <si>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</si>
  <si>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</si>
  <si>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</si>
  <si>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</si>
  <si>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</si>
  <si>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</si>
  <si>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</si>
  <si>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</si>
  <si>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</si>
  <si>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</si>
  <si>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</si>
  <si>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</si>
  <si>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</si>
  <si>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</si>
  <si>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</si>
  <si>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</si>
  <si>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</si>
  <si>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</si>
  <si>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</si>
  <si>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</si>
  <si>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</si>
  <si>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</si>
  <si>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</si>
  <si>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</si>
  <si>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</si>
  <si>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</si>
  <si>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</si>
  <si>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</si>
  <si>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</si>
  <si>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</si>
  <si>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</si>
  <si>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</si>
  <si>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</si>
  <si>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</si>
  <si>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</si>
  <si>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</si>
  <si>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</si>
  <si>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</si>
  <si>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</si>
  <si>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</si>
  <si>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</si>
  <si>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</si>
  <si>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</si>
  <si>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</si>
  <si>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</si>
  <si>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</si>
  <si>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</si>
  <si>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</si>
  <si>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</si>
  <si>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</si>
  <si>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</si>
  <si>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</si>
  <si>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</si>
  <si>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</si>
  <si>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</si>
  <si>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</si>
  <si>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</si>
  <si>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</si>
  <si>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</si>
  <si>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</si>
  <si>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</si>
  <si>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</si>
  <si>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</si>
  <si>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</si>
  <si>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</si>
  <si>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</si>
  <si>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</si>
  <si>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</si>
  <si>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</si>
  <si>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</si>
  <si>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</si>
  <si>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</si>
  <si>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</si>
  <si>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</si>
  <si>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</si>
  <si>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</si>
  <si>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</si>
  <si>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</si>
  <si>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</si>
  <si>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</si>
  <si>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</si>
  <si>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</si>
  <si>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</si>
  <si>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</si>
  <si>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</si>
  <si>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</si>
  <si>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</si>
  <si>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</si>
  <si>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</si>
  <si>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</si>
  <si>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</si>
  <si>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</si>
  <si>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</si>
  <si>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</si>
  <si>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</si>
  <si>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</si>
  <si>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</si>
  <si>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</si>
  <si>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</si>
  <si>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</si>
  <si>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</si>
  <si>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</si>
  <si>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</si>
  <si>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</si>
  <si>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</si>
  <si>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</si>
  <si>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</si>
  <si>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</si>
  <si>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</si>
  <si>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</si>
  <si>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</si>
  <si>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</si>
  <si>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</si>
  <si>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</si>
  <si>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</si>
  <si>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</si>
  <si>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</si>
  <si>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</si>
  <si>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</si>
  <si>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</si>
  <si>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</si>
  <si>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</si>
  <si>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</si>
  <si>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</si>
  <si>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</si>
  <si>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</si>
  <si>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</si>
  <si>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</si>
  <si>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</si>
  <si>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</si>
  <si>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</si>
  <si>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</si>
  <si>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</si>
  <si>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</si>
  <si>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</si>
  <si>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</si>
  <si>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</si>
  <si>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</si>
  <si>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</si>
  <si>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</si>
  <si>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</si>
  <si>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</si>
  <si>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</si>
  <si>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</si>
  <si>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</si>
  <si>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</si>
  <si>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</si>
  <si>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</si>
  <si>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</si>
  <si>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</si>
  <si>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</si>
  <si>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</si>
  <si>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</si>
  <si>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</si>
  <si>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</si>
  <si>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</si>
  <si>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</si>
  <si>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</si>
  <si>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</si>
  <si>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</si>
  <si>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</si>
  <si>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</si>
  <si>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</si>
  <si>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</si>
  <si>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</si>
  <si>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</si>
  <si>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</si>
  <si>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</si>
  <si>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</si>
  <si>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</si>
  <si>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</si>
  <si>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</si>
  <si>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</si>
  <si>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</si>
  <si>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</si>
  <si>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</si>
  <si>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</si>
  <si>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</si>
  <si>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</si>
  <si>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</si>
  <si>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</si>
  <si>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</si>
  <si>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</si>
  <si>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</si>
  <si>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</si>
  <si>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</si>
  <si>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</si>
  <si>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</si>
  <si>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</si>
  <si>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</si>
  <si>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</si>
  <si>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</si>
  <si>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</si>
  <si>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</si>
  <si>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</si>
  <si>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</si>
  <si>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</si>
  <si>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</si>
  <si>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</si>
  <si>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</si>
  <si>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</si>
  <si>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</si>
  <si>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</si>
  <si>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</si>
  <si>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</si>
  <si>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</si>
  <si>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</si>
  <si>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</si>
  <si>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</si>
  <si>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</si>
  <si>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</si>
  <si>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</si>
  <si>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</si>
  <si>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</si>
  <si>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</si>
  <si>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</si>
  <si>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</si>
  <si>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</si>
  <si>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</si>
  <si>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</si>
  <si>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</si>
  <si>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</si>
  <si>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</si>
  <si>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</si>
  <si>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</si>
  <si>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</si>
  <si>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</si>
  <si>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</si>
  <si>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</si>
  <si>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</si>
  <si>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</si>
  <si>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</si>
  <si>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</si>
  <si>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</si>
  <si>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</si>
  <si>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</si>
  <si>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</si>
  <si>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</si>
  <si>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</si>
  <si>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</si>
  <si>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</si>
  <si>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</si>
  <si>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</si>
  <si>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</si>
  <si>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</si>
  <si>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</si>
  <si>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</si>
  <si>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</si>
  <si>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</si>
  <si>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</si>
  <si>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</si>
  <si>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</si>
  <si>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</si>
  <si>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</si>
  <si>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</si>
  <si>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</si>
  <si>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</si>
  <si>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</si>
  <si>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</si>
  <si>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</si>
  <si>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</si>
  <si>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</si>
  <si>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</si>
  <si>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</si>
  <si>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</si>
  <si>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</si>
  <si>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</si>
  <si>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</si>
  <si>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</si>
  <si>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</si>
  <si>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</si>
  <si>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</si>
  <si>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</si>
  <si>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</si>
  <si>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</si>
  <si>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</si>
  <si>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</si>
  <si>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</si>
  <si>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</si>
  <si>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</si>
  <si>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</si>
  <si>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</si>
  <si>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</si>
  <si>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</si>
  <si>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</si>
  <si>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</si>
  <si>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</si>
  <si>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</si>
  <si>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</si>
  <si>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</si>
  <si>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</si>
  <si>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</si>
  <si>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</si>
  <si>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</si>
  <si>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</si>
  <si>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</si>
  <si>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</si>
  <si>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</si>
  <si>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</si>
  <si>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</si>
  <si>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</si>
  <si>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</si>
  <si>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</si>
  <si>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</si>
  <si>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</si>
  <si>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</si>
  <si>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</si>
  <si>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</si>
  <si>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</si>
  <si>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</si>
  <si>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</si>
  <si>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</si>
  <si>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</si>
  <si>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</si>
  <si>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</si>
  <si>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</si>
  <si>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</si>
  <si>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</si>
  <si>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</si>
  <si>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</si>
  <si>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</si>
  <si>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</si>
  <si>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</si>
  <si>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</si>
  <si>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</si>
  <si>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</si>
  <si>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</si>
  <si>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</si>
  <si>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</si>
  <si>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</si>
  <si>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</si>
  <si>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</si>
  <si>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</si>
  <si>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</si>
  <si>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</si>
  <si>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</si>
  <si>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</si>
  <si>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</si>
  <si>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</si>
  <si>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</si>
  <si>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</si>
  <si>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</si>
  <si>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</si>
  <si>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</si>
  <si>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</si>
  <si>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</si>
  <si>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</si>
  <si>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</si>
  <si>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</si>
  <si>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</si>
  <si>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</si>
  <si>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</si>
  <si>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</si>
  <si>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</si>
  <si>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</si>
  <si>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</si>
  <si>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</si>
  <si>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</si>
  <si>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</si>
  <si>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</si>
  <si>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</si>
  <si>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</si>
  <si>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</si>
  <si>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</si>
  <si>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</si>
  <si>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</si>
  <si>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</si>
  <si>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</si>
  <si>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</si>
  <si>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</si>
  <si>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</si>
  <si>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</si>
  <si>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</si>
  <si>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</si>
  <si>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</si>
  <si>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</si>
  <si>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</si>
  <si>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</si>
  <si>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</si>
  <si>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</si>
  <si>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</si>
  <si>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</si>
  <si>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</si>
  <si>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</si>
  <si>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</si>
  <si>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</si>
  <si>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</si>
  <si>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</si>
  <si>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</si>
  <si>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</si>
  <si>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</si>
  <si>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</si>
  <si>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</si>
  <si>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</si>
  <si>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</si>
  <si>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</si>
  <si>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</si>
  <si>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</si>
  <si>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</si>
  <si>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</si>
  <si>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</si>
  <si>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</si>
  <si>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</si>
  <si>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</si>
  <si>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</si>
  <si>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</si>
  <si>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</si>
  <si>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</si>
  <si>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</si>
  <si>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</si>
  <si>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</si>
  <si>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</si>
  <si>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</si>
  <si>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</si>
  <si>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</si>
  <si>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</si>
  <si>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</si>
  <si>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</si>
  <si>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</si>
  <si>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</si>
  <si>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</si>
  <si>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</si>
  <si>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</si>
  <si>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</si>
  <si>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</si>
  <si>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</si>
  <si>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</si>
  <si>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</si>
  <si>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</si>
  <si>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</si>
  <si>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</si>
  <si>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</si>
  <si>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</si>
  <si>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</si>
  <si>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</si>
  <si>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</si>
  <si>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</si>
  <si>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</si>
  <si>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</si>
  <si>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</si>
  <si>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</si>
  <si>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</si>
  <si>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</si>
  <si>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</si>
  <si>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</si>
  <si>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</si>
  <si>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</si>
  <si>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</si>
  <si>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</si>
  <si>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</si>
  <si>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</si>
  <si>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</si>
  <si>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</si>
  <si>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</si>
  <si>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</si>
  <si>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</si>
  <si>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</si>
  <si>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</si>
  <si>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</si>
  <si>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</si>
  <si>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</si>
  <si>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</si>
  <si>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</si>
  <si>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</si>
  <si>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</si>
  <si>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</si>
  <si>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</si>
  <si>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</si>
  <si>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</si>
  <si>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</si>
  <si>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</si>
  <si>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</si>
  <si>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</si>
  <si>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</si>
  <si>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</si>
  <si>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</si>
  <si>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</si>
  <si>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</si>
  <si>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</si>
  <si>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</si>
  <si>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</si>
  <si>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</si>
  <si>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</si>
  <si>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</si>
  <si>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</si>
  <si>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</si>
  <si>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</si>
  <si>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</si>
  <si>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</si>
  <si>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</si>
  <si>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</si>
  <si>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</si>
  <si>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</si>
  <si>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</si>
  <si>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</si>
  <si>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</si>
  <si>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</si>
  <si>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</si>
  <si>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</si>
  <si>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</si>
  <si>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</si>
  <si>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</si>
  <si>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</si>
  <si>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</si>
  <si>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</si>
  <si>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</si>
  <si>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</si>
  <si>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</si>
  <si>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</si>
  <si>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</si>
  <si>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</si>
  <si>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</si>
  <si>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</si>
  <si>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</si>
  <si>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</si>
  <si>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</si>
  <si>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</si>
  <si>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</si>
  <si>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</si>
  <si>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</si>
  <si>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</si>
  <si>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</si>
  <si>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</si>
  <si>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</si>
  <si>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</si>
  <si>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</si>
  <si>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</si>
  <si>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</si>
  <si>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</si>
  <si>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</si>
  <si>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</si>
  <si>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</si>
  <si>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</si>
  <si>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</si>
  <si>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</si>
  <si>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</si>
  <si>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</si>
  <si>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</si>
  <si>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</si>
  <si>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</si>
  <si>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</si>
  <si>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</si>
  <si>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</si>
  <si>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</si>
  <si>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</si>
  <si>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</si>
  <si>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</si>
  <si>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</si>
  <si>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</si>
  <si>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</si>
  <si>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</si>
  <si>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</si>
  <si>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</si>
  <si>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</si>
  <si>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</si>
  <si>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</si>
  <si>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</si>
  <si>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</si>
  <si>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</si>
  <si>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</si>
  <si>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</si>
  <si>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</si>
  <si>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</si>
  <si>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</si>
  <si>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</si>
  <si>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</si>
  <si>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</si>
  <si>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</si>
  <si>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</si>
  <si>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</si>
  <si>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</si>
  <si>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</si>
  <si>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</si>
  <si>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</si>
  <si>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</si>
  <si>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</si>
  <si>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</si>
  <si>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</si>
  <si>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</si>
  <si>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</si>
  <si>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</si>
  <si>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</si>
  <si>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</si>
  <si>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</si>
  <si>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</si>
  <si>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</si>
  <si>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</si>
  <si>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</si>
  <si>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</si>
  <si>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</si>
  <si>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</si>
  <si>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</si>
  <si>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</si>
  <si>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</si>
  <si>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</si>
  <si>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</si>
  <si>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</si>
  <si>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</si>
  <si>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</si>
  <si>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</si>
  <si>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</si>
  <si>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</si>
  <si>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</si>
  <si>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</si>
  <si>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</si>
  <si>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</si>
  <si>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</si>
  <si>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</si>
  <si>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</si>
  <si>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</si>
  <si>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</si>
  <si>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</si>
  <si>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</si>
  <si>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</si>
  <si>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</si>
  <si>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</si>
  <si>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</si>
  <si>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</si>
  <si>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</si>
  <si>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</si>
  <si>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</si>
  <si>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</si>
  <si>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</si>
  <si>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</si>
  <si>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</si>
  <si>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</si>
  <si>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</si>
  <si>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</si>
  <si>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</si>
  <si>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</si>
  <si>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</si>
  <si>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</si>
  <si>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</si>
  <si>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</si>
  <si>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</si>
  <si>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</si>
  <si>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</si>
  <si>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</si>
  <si>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</si>
  <si>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</si>
  <si>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</si>
  <si>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</si>
  <si>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</si>
  <si>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</si>
  <si>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</si>
  <si>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</si>
  <si>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</si>
  <si>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</si>
  <si>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</si>
  <si>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</si>
  <si>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</si>
  <si>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</si>
  <si>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</si>
  <si>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</si>
  <si>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</si>
  <si>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</si>
  <si>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</si>
  <si>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</si>
  <si>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</si>
  <si>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</si>
  <si>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</si>
  <si>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</si>
  <si>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</si>
  <si>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</si>
  <si>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</si>
  <si>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</si>
  <si>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</si>
  <si>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</si>
  <si>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</si>
  <si>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</si>
  <si>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</si>
  <si>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</si>
  <si>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</si>
  <si>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</si>
  <si>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</si>
  <si>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</si>
  <si>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</si>
  <si>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</si>
  <si>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</si>
  <si>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</si>
  <si>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</si>
  <si>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</si>
  <si>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</si>
  <si>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</si>
  <si>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</si>
  <si>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</si>
  <si>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</si>
  <si>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</si>
  <si>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</si>
  <si>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</si>
  <si>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</si>
  <si>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</si>
  <si>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</si>
  <si>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</si>
  <si>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</si>
  <si>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</si>
  <si>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</si>
  <si>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</si>
  <si>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</si>
  <si>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</si>
  <si>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</si>
  <si>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</si>
  <si>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</si>
  <si>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</si>
  <si>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</si>
  <si>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</si>
  <si>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</si>
  <si>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</si>
  <si>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</si>
  <si>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</si>
  <si>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</si>
  <si>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</si>
  <si>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</si>
  <si>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</si>
  <si>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</si>
  <si>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</si>
  <si>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</si>
  <si>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</si>
  <si>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</si>
  <si>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</si>
  <si>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</si>
  <si>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</si>
  <si>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</si>
  <si>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</si>
  <si>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</si>
  <si>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</si>
  <si>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</si>
  <si>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</si>
  <si>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</si>
  <si>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</si>
  <si>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</si>
  <si>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</si>
  <si>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</si>
  <si>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</si>
  <si>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</si>
  <si>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</si>
  <si>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</si>
  <si>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</si>
  <si>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</si>
  <si>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</si>
  <si>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</si>
  <si>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</si>
  <si>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</si>
  <si>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</si>
  <si>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</si>
  <si>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</si>
  <si>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</si>
  <si>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</si>
  <si>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</si>
  <si>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</si>
  <si>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</si>
  <si>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</si>
  <si>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</si>
  <si>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</si>
  <si>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</si>
  <si>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</si>
  <si>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</si>
  <si>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</si>
  <si>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</si>
  <si>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</si>
  <si>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</si>
  <si>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</si>
  <si>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</si>
  <si>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</si>
  <si>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</si>
  <si>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</si>
  <si>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</si>
  <si>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</si>
  <si>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</si>
  <si>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</si>
  <si>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</si>
  <si>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</si>
  <si>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</si>
  <si>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</si>
  <si>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</si>
  <si>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</si>
  <si>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</si>
  <si>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</si>
  <si>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</si>
  <si>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</si>
  <si>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</si>
  <si>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</si>
  <si>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</si>
  <si>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</si>
  <si>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</si>
  <si>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</si>
  <si>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</si>
  <si>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</si>
  <si>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</si>
  <si>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</si>
  <si>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</si>
  <si>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</si>
  <si>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</si>
  <si>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</si>
  <si>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</si>
  <si>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</si>
  <si>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</si>
  <si>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</si>
  <si>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</si>
  <si>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</si>
  <si>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</si>
  <si>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</si>
  <si>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</si>
  <si>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</si>
  <si>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</si>
  <si>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</si>
  <si>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</si>
  <si>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</si>
  <si>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</si>
  <si>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</si>
  <si>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</si>
  <si>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</si>
  <si>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</si>
  <si>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</si>
  <si>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</si>
  <si>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</si>
  <si>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</si>
  <si>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</si>
  <si>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</si>
  <si>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</si>
  <si>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</si>
  <si>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</si>
  <si>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</si>
  <si>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</si>
  <si>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</si>
  <si>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</si>
  <si>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</si>
  <si>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</si>
  <si>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</si>
  <si>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</si>
  <si>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</si>
  <si>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</si>
  <si>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</si>
  <si>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</si>
  <si>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</si>
  <si>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</si>
  <si>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</si>
  <si>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</si>
  <si>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</si>
  <si>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</si>
  <si>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</si>
  <si>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</si>
  <si>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</si>
  <si>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</si>
  <si>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</si>
  <si>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</si>
  <si>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</si>
  <si>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</si>
  <si>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</si>
  <si>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</si>
  <si>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</si>
  <si>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</si>
  <si>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</si>
  <si>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</si>
  <si>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</si>
  <si>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</si>
  <si>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</si>
  <si>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</si>
  <si>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</si>
  <si>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</si>
  <si>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</si>
  <si>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</si>
  <si>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</si>
  <si>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</si>
  <si>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</si>
  <si>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</si>
  <si>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</si>
  <si>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</si>
  <si>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</si>
  <si>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</si>
  <si>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</si>
  <si>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</si>
  <si>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</si>
  <si>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</si>
  <si>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</si>
  <si>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</si>
  <si>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</si>
  <si>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</si>
  <si>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</si>
  <si>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</si>
  <si>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</si>
  <si>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</si>
  <si>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</si>
  <si>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</si>
  <si>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</si>
  <si>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</si>
  <si>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</si>
  <si>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</si>
  <si>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</si>
  <si>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</si>
  <si>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</si>
  <si>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</si>
  <si>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</si>
  <si>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</si>
  <si>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</si>
  <si>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</si>
  <si>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</si>
  <si>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</si>
  <si>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</si>
  <si>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</si>
  <si>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</si>
  <si>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</si>
  <si>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</si>
  <si>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</si>
  <si>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</si>
  <si>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</si>
  <si>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</si>
  <si>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</si>
  <si>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</si>
  <si>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</si>
  <si>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</si>
  <si>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</si>
  <si>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</si>
  <si>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</si>
  <si>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</si>
  <si>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</si>
  <si>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</si>
  <si>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</si>
  <si>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</si>
  <si>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</si>
  <si>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</si>
  <si>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</si>
  <si>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</si>
  <si>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</si>
  <si>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</si>
  <si>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</si>
  <si>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</si>
  <si>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</si>
  <si>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</si>
  <si>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</si>
  <si>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</si>
  <si>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</si>
  <si>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</si>
  <si>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</si>
  <si>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</si>
  <si>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</si>
  <si>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</si>
  <si>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</si>
  <si>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</si>
  <si>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</si>
  <si>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</si>
  <si>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</si>
  <si>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</si>
  <si>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</si>
  <si>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</si>
  <si>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</si>
  <si>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</si>
  <si>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</si>
  <si>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</si>
  <si>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</si>
  <si>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</si>
  <si>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</si>
  <si>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</si>
  <si>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</si>
  <si>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</si>
  <si>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</si>
  <si>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</si>
  <si>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</si>
  <si>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</si>
  <si>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</si>
  <si>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</si>
  <si>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</si>
  <si>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</si>
  <si>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</si>
  <si>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</si>
  <si>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</si>
  <si>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</si>
  <si>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</si>
  <si>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</si>
  <si>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</si>
  <si>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</si>
  <si>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</si>
  <si>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</si>
  <si>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</si>
  <si>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</si>
  <si>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</si>
  <si>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</si>
  <si>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</si>
  <si>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</si>
  <si>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</si>
  <si>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</si>
  <si>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</si>
  <si>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</si>
  <si>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</si>
  <si>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</si>
  <si>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</si>
  <si>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</si>
  <si>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</si>
  <si>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</si>
  <si>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</si>
  <si>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</si>
  <si>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</si>
  <si>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</si>
  <si>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</si>
  <si>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</si>
  <si>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</si>
  <si>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</si>
  <si>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</si>
  <si>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</si>
  <si>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</si>
  <si>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</si>
  <si>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</si>
  <si>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</si>
  <si>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</si>
  <si>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</si>
  <si>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</si>
  <si>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</si>
  <si>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</si>
  <si>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</si>
  <si>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</si>
  <si>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</si>
  <si>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</si>
  <si>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</si>
  <si>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</si>
  <si>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</si>
  <si>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</si>
  <si>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</si>
  <si>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</si>
  <si>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</si>
  <si>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</si>
  <si>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</si>
  <si>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</si>
  <si>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</si>
  <si>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</si>
  <si>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</si>
  <si>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</si>
  <si>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</si>
  <si>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</si>
  <si>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</si>
  <si>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</si>
  <si>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</si>
  <si>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</si>
  <si>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</si>
  <si>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</si>
  <si>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</si>
  <si>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</si>
  <si>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</si>
  <si>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</si>
  <si>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</si>
  <si>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</si>
  <si>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</si>
  <si>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</si>
  <si>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</si>
  <si>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</si>
  <si>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</si>
  <si>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</si>
  <si>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</si>
  <si>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</si>
  <si>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</si>
  <si>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</si>
  <si>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</si>
  <si>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</si>
  <si>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</si>
  <si>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</si>
  <si>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</si>
  <si>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</si>
  <si>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</si>
  <si>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</si>
  <si>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</si>
  <si>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</si>
  <si>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</si>
  <si>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</si>
  <si>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</si>
  <si>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</si>
  <si>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</si>
  <si>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</si>
  <si>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</si>
  <si>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</si>
  <si>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</si>
  <si>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</si>
  <si>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</si>
  <si>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</si>
  <si>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</si>
  <si>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</si>
  <si>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</si>
  <si>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</si>
  <si>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</si>
  <si>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</si>
  <si>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</si>
  <si>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</si>
  <si>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</si>
  <si>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</si>
  <si>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</si>
  <si>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</si>
  <si>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</si>
  <si>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</si>
  <si>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</si>
  <si>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</si>
  <si>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</si>
  <si>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</si>
  <si>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</si>
  <si>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</si>
  <si>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</si>
  <si>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</si>
  <si>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</si>
  <si>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</si>
  <si>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</si>
  <si>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</si>
  <si>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</si>
  <si>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</si>
  <si>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</si>
  <si>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</si>
  <si>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</si>
  <si>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</si>
  <si>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</si>
  <si>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</si>
  <si>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</si>
  <si>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</si>
  <si>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</si>
  <si>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</si>
  <si>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</si>
  <si>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</si>
  <si>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</si>
  <si>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</si>
  <si>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</si>
  <si>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</si>
  <si>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</si>
  <si>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</si>
  <si>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</si>
  <si>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</si>
  <si>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</si>
  <si>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</si>
  <si>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</si>
  <si>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</si>
  <si>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</si>
  <si>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</si>
  <si>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</si>
  <si>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</si>
  <si>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</si>
  <si>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</si>
  <si>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</si>
  <si>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</si>
  <si>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</si>
  <si>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</si>
  <si>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</si>
  <si>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</si>
  <si>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</si>
  <si>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</si>
  <si>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</si>
  <si>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</si>
  <si>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</si>
  <si>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</si>
  <si>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</si>
  <si>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</si>
  <si>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</si>
  <si>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</si>
  <si>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</si>
  <si>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</si>
  <si>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</si>
  <si>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</si>
  <si>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</si>
  <si>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</si>
  <si>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</si>
  <si>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</si>
  <si>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</si>
  <si>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</si>
  <si>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</si>
  <si>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</si>
  <si>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</si>
  <si>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</si>
  <si>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</si>
  <si>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</si>
  <si>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</si>
  <si>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</si>
  <si>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</si>
  <si>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</si>
  <si>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</si>
  <si>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</si>
  <si>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</si>
  <si>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</si>
  <si>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</si>
  <si>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</si>
  <si>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</si>
  <si>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</si>
  <si>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</si>
  <si>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</si>
  <si>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</si>
  <si>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</si>
  <si>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</si>
  <si>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</si>
  <si>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</si>
  <si>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</si>
  <si>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</si>
  <si>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</si>
  <si>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</si>
  <si>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</si>
  <si>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</si>
  <si>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</si>
  <si>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</si>
  <si>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</si>
  <si>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</si>
  <si>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</si>
  <si>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</si>
  <si>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</si>
  <si>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</si>
  <si>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</si>
  <si>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</si>
  <si>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</si>
  <si>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</si>
  <si>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</si>
  <si>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</si>
  <si>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</si>
  <si>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</si>
  <si>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</si>
  <si>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</si>
  <si>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</si>
  <si>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</si>
  <si>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</si>
  <si>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</si>
  <si>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</si>
  <si>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</si>
  <si>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</si>
  <si>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</si>
  <si>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</si>
  <si>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</si>
  <si>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</si>
  <si>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</si>
  <si>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</si>
  <si>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</si>
  <si>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</si>
  <si>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</si>
  <si>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</si>
  <si>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</si>
  <si>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</si>
  <si>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</si>
  <si>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</si>
  <si>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</si>
  <si>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</si>
  <si>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</si>
  <si>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</si>
  <si>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</si>
  <si>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</si>
  <si>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</si>
  <si>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</si>
  <si>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</si>
  <si>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</si>
  <si>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</si>
  <si>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</si>
  <si>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</si>
  <si>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</si>
  <si>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</si>
  <si>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</si>
  <si>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</si>
  <si>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</si>
  <si>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</si>
  <si>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</si>
  <si>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</si>
  <si>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</si>
  <si>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</si>
  <si>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</si>
  <si>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</si>
  <si>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</si>
  <si>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</si>
  <si>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</si>
  <si>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</si>
  <si>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</si>
  <si>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</si>
  <si>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</si>
  <si>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</si>
  <si>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</si>
  <si>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</si>
  <si>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</si>
  <si>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</si>
  <si>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</si>
  <si>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</si>
  <si>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</si>
  <si>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</si>
  <si>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</si>
  <si>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</si>
  <si>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</si>
  <si>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</si>
  <si>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</si>
  <si>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</si>
  <si>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</si>
  <si>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</si>
  <si>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</si>
  <si>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</si>
  <si>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</si>
  <si>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</si>
  <si>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</si>
  <si>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</si>
  <si>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</si>
  <si>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</si>
  <si>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</si>
  <si>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</si>
  <si>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</si>
  <si>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</si>
  <si>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</si>
  <si>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</si>
  <si>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</si>
  <si>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</si>
  <si>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</si>
  <si>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</si>
  <si>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</si>
  <si>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</si>
  <si>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</si>
  <si>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</si>
  <si>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</si>
  <si>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</si>
  <si>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</si>
  <si>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</si>
  <si>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</si>
  <si>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</si>
  <si>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</si>
  <si>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</si>
  <si>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</si>
  <si>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</si>
  <si>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</si>
  <si>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</si>
  <si>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</si>
  <si>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</si>
  <si>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</si>
  <si>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</si>
  <si>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</si>
  <si>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</si>
  <si>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</si>
  <si>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</si>
  <si>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</si>
  <si>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</si>
  <si>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</si>
  <si>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</si>
  <si>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</si>
  <si>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</si>
  <si>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</si>
  <si>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</si>
  <si>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</si>
  <si>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</si>
  <si>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</si>
  <si>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</si>
  <si>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</si>
  <si>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</si>
  <si>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</si>
  <si>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</si>
  <si>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</si>
  <si>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</si>
  <si>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</si>
  <si>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</si>
  <si>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</si>
  <si>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</si>
  <si>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</si>
  <si>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</si>
  <si>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</si>
  <si>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</si>
  <si>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</si>
  <si>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</si>
  <si>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</si>
  <si>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</si>
  <si>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</si>
  <si>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</si>
  <si>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</si>
  <si>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</si>
  <si>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</si>
  <si>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</si>
  <si>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</si>
  <si>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</si>
  <si>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</si>
  <si>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</si>
  <si>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</si>
  <si>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</si>
  <si>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</si>
  <si>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</si>
  <si>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</si>
  <si>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</si>
  <si>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</si>
  <si>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</si>
  <si>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</si>
  <si>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</si>
  <si>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</si>
  <si>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</si>
  <si>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</si>
  <si>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</si>
  <si>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</si>
  <si>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</si>
  <si>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</si>
  <si>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</si>
  <si>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</si>
  <si>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</si>
  <si>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</si>
  <si>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</si>
  <si>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</si>
  <si>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</si>
  <si>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</si>
  <si>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</si>
  <si>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</si>
  <si>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</si>
  <si>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</si>
  <si>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</si>
  <si>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</si>
  <si>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</si>
  <si>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</si>
  <si>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</si>
  <si>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</si>
  <si>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</si>
  <si>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</si>
  <si>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</si>
  <si>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</si>
  <si>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</si>
  <si>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</si>
  <si>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</si>
  <si>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</si>
  <si>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</si>
  <si>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</si>
  <si>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</si>
  <si>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</si>
  <si>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</si>
  <si>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</si>
  <si>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</si>
  <si>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</si>
  <si>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</si>
  <si>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</si>
  <si>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</si>
  <si>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</si>
  <si>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</si>
  <si>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</si>
  <si>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</si>
  <si>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</si>
  <si>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</si>
  <si>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</si>
  <si>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</si>
  <si>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</si>
  <si>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</si>
  <si>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</si>
  <si>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</si>
  <si>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</si>
  <si>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</si>
  <si>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</si>
  <si>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</si>
  <si>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</si>
  <si>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</si>
  <si>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</si>
  <si>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</si>
  <si>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</si>
  <si>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</si>
  <si>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</si>
  <si>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</si>
  <si>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</si>
  <si>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</si>
  <si>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</si>
  <si>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</si>
  <si>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</si>
  <si>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</si>
  <si>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</si>
  <si>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</si>
  <si>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</si>
  <si>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</si>
  <si>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</si>
  <si>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</si>
  <si>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</si>
  <si>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</si>
  <si>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</si>
  <si>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</si>
  <si>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</si>
  <si>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</si>
  <si>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</si>
  <si>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</si>
  <si>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</si>
  <si>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</si>
  <si>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</si>
  <si>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</si>
  <si>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</si>
  <si>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</si>
  <si>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</si>
  <si>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</si>
  <si>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</si>
  <si>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</si>
  <si>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</si>
  <si>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</si>
  <si>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</si>
  <si>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</si>
  <si>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</si>
  <si>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</si>
  <si>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</si>
  <si>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</si>
  <si>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</si>
  <si>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</si>
  <si>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</si>
  <si>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</si>
  <si>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</si>
  <si>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</si>
  <si>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</si>
  <si>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</si>
  <si>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</si>
  <si>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</si>
  <si>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</si>
  <si>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</si>
  <si>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</si>
  <si>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</si>
  <si>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</si>
  <si>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</si>
  <si>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</si>
  <si>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</si>
  <si>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</si>
  <si>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</si>
  <si>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</si>
  <si>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</si>
  <si>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</si>
  <si>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</si>
  <si>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</si>
  <si>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</si>
  <si>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</si>
  <si>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</si>
  <si>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</si>
  <si>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</si>
  <si>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</si>
  <si>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</si>
  <si>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</si>
  <si>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</si>
  <si>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</si>
  <si>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</si>
  <si>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</si>
  <si>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</si>
  <si>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</si>
  <si>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</si>
  <si>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</si>
  <si>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</si>
  <si>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</si>
  <si>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</si>
  <si>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</si>
  <si>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</si>
  <si>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</si>
  <si>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</si>
  <si>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</si>
  <si>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</si>
  <si>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</si>
  <si>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</si>
  <si>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</si>
  <si>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</si>
  <si>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</si>
  <si>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</si>
  <si>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</si>
  <si>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</si>
  <si>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</si>
  <si>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</si>
  <si>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</si>
  <si>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</si>
  <si>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</si>
  <si>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</si>
  <si>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</si>
  <si>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</si>
  <si>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</si>
  <si>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</si>
  <si>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</si>
  <si>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</si>
  <si>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</si>
  <si>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</si>
  <si>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</si>
  <si>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</si>
  <si>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</si>
  <si>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</si>
  <si>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</si>
  <si>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</si>
  <si>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</si>
  <si>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</si>
  <si>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</si>
  <si>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</si>
  <si>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</si>
  <si>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</si>
  <si>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</si>
  <si>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</si>
  <si>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</si>
  <si>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</si>
  <si>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</si>
  <si>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</si>
  <si>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</si>
  <si>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</si>
  <si>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</si>
  <si>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</si>
  <si>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</si>
  <si>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</si>
  <si>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</si>
  <si>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</si>
  <si>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</si>
  <si>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</si>
  <si>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</si>
  <si>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</si>
  <si>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</si>
  <si>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</si>
  <si>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</si>
  <si>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</si>
  <si>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</si>
  <si>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</si>
  <si>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</si>
  <si>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</si>
  <si>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</si>
  <si>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</si>
  <si>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</si>
  <si>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</si>
  <si>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</si>
  <si>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</si>
  <si>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</si>
  <si>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</si>
  <si>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</si>
  <si>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</si>
  <si>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</si>
  <si>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</si>
  <si>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</si>
  <si>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</si>
  <si>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</si>
  <si>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</si>
  <si>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</si>
  <si>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</si>
  <si>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</si>
  <si>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</si>
  <si>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</si>
  <si>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</si>
  <si>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</si>
  <si>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</si>
  <si>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</si>
  <si>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</si>
  <si>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</si>
  <si>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</si>
  <si>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</si>
  <si>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</si>
  <si>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</si>
  <si>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</si>
  <si>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</si>
  <si>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</si>
  <si>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</si>
  <si>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</si>
  <si>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</si>
  <si>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</si>
  <si>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</si>
  <si>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</si>
  <si>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</si>
  <si>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</si>
  <si>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</si>
  <si>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</si>
  <si>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</si>
  <si>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</si>
  <si>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</si>
  <si>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</si>
  <si>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</si>
  <si>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</si>
  <si>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</si>
  <si>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</si>
  <si>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</si>
  <si>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</si>
  <si>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</si>
  <si>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</si>
  <si>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</si>
  <si>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</si>
  <si>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</si>
  <si>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</si>
  <si>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</si>
  <si>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</si>
  <si>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</si>
  <si>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</si>
  <si>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</si>
  <si>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</si>
  <si>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</si>
  <si>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</si>
  <si>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</si>
  <si>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</si>
  <si>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</si>
  <si>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</si>
  <si>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</si>
  <si>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</si>
  <si>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</si>
  <si>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</si>
  <si>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</si>
  <si>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</si>
  <si>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</si>
  <si>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</si>
  <si>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</si>
  <si>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</si>
  <si>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</si>
  <si>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</si>
  <si>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</si>
  <si>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</si>
  <si>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</si>
  <si>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</si>
  <si>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</si>
  <si>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</si>
  <si>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</si>
  <si>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</si>
  <si>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</si>
  <si>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</si>
  <si>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</si>
  <si>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</si>
  <si>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</si>
  <si>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</si>
  <si>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</si>
  <si>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</si>
  <si>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</si>
  <si>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</si>
  <si>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</si>
  <si>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</si>
  <si>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</si>
  <si>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</si>
  <si>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</si>
  <si>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</si>
  <si>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</si>
  <si>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</si>
  <si>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</si>
  <si>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</si>
  <si>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</si>
  <si>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</si>
  <si>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</si>
  <si>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</si>
  <si>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</si>
  <si>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</si>
  <si>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</si>
  <si>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</si>
  <si>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</si>
  <si>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</si>
  <si>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</si>
  <si>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</si>
  <si>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</si>
  <si>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</si>
  <si>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</si>
  <si>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</si>
  <si>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</si>
  <si>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</si>
  <si>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</si>
  <si>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</si>
  <si>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</si>
  <si>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</si>
  <si>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</si>
  <si>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</si>
  <si>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</si>
  <si>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</si>
  <si>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</si>
  <si>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</si>
  <si>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</si>
  <si>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</si>
  <si>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</si>
  <si>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</si>
  <si>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</si>
  <si>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</si>
  <si>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</si>
  <si>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</si>
  <si>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</si>
  <si>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</si>
  <si>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</si>
  <si>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</si>
  <si>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</si>
  <si>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</si>
  <si>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</si>
  <si>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</si>
  <si>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</si>
  <si>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</si>
  <si>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</si>
  <si>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</si>
  <si>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</si>
  <si>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</si>
  <si>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</si>
  <si>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</si>
  <si>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</si>
  <si>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</si>
  <si>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</si>
  <si>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</si>
  <si>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</si>
  <si>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</si>
  <si>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</si>
  <si>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</si>
  <si>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</si>
  <si>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</si>
  <si>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</si>
  <si>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</si>
  <si>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</si>
  <si>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</si>
  <si>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</si>
  <si>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</si>
  <si>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</si>
  <si>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</si>
  <si>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</si>
  <si>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</si>
  <si>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</si>
  <si>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</si>
  <si>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</si>
  <si>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</si>
  <si>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</si>
  <si>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</si>
  <si>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</si>
  <si>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</si>
  <si>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</si>
  <si>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</si>
  <si>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</si>
  <si>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</si>
  <si>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</si>
  <si>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</si>
  <si>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</si>
  <si>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</si>
  <si>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</si>
  <si>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</si>
  <si>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</si>
  <si>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</si>
  <si>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</si>
  <si>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</si>
  <si>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</si>
  <si>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</si>
  <si>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</si>
  <si>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</si>
  <si>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</si>
  <si>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</si>
  <si>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</si>
  <si>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</si>
  <si>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</si>
  <si>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</si>
  <si>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</si>
  <si>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</si>
  <si>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</si>
  <si>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</si>
  <si>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</si>
  <si>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</si>
  <si>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</si>
  <si>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</si>
  <si>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</si>
  <si>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</si>
  <si>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</si>
  <si>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</si>
  <si>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</si>
  <si>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</si>
  <si>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</si>
  <si>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</si>
  <si>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</si>
  <si>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</si>
  <si>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</si>
  <si>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</si>
  <si>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</si>
  <si>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</si>
  <si>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</si>
  <si>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</si>
  <si>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</si>
  <si>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</si>
  <si>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</si>
  <si>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</si>
  <si>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</si>
  <si>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</si>
  <si>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</si>
  <si>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</si>
  <si>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</si>
  <si>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</si>
  <si>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</si>
  <si>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</si>
  <si>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</si>
  <si>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</si>
  <si>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</si>
  <si>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</si>
  <si>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</si>
  <si>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</si>
  <si>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</si>
  <si>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</si>
  <si>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</si>
  <si>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</si>
  <si>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</si>
  <si>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</si>
  <si>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</si>
  <si>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</si>
  <si>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</si>
  <si>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</si>
  <si>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</si>
  <si>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</si>
  <si>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</si>
  <si>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</si>
  <si>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</si>
  <si>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</si>
  <si>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</si>
  <si>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</si>
  <si>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</si>
  <si>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</si>
  <si>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</si>
  <si>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</si>
  <si>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</si>
  <si>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</si>
  <si>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</si>
  <si>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</si>
  <si>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</si>
  <si>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</si>
  <si>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</si>
  <si>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</si>
  <si>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</si>
  <si>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</si>
  <si>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</si>
  <si>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</si>
  <si>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</si>
  <si>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</si>
  <si>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</si>
  <si>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</si>
  <si>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</si>
  <si>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</si>
  <si>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</si>
  <si>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</si>
  <si>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</si>
  <si>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</si>
  <si>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</si>
  <si>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</si>
  <si>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</si>
  <si>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</si>
  <si>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</si>
  <si>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</si>
  <si>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</si>
  <si>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</si>
  <si>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</si>
  <si>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</si>
  <si>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</si>
  <si>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</si>
  <si>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</si>
  <si>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</si>
  <si>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</si>
  <si>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</si>
  <si>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</si>
  <si>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</si>
  <si>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</si>
  <si>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</si>
  <si>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</si>
  <si>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</si>
  <si>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</si>
  <si>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</si>
  <si>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</si>
  <si>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</si>
  <si>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</si>
  <si>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</si>
  <si>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</si>
  <si>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</si>
  <si>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</si>
  <si>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</si>
  <si>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</si>
  <si>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</si>
  <si>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</si>
  <si>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</si>
  <si>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</si>
  <si>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</si>
  <si>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</si>
  <si>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</si>
  <si>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</si>
  <si>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</si>
  <si>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</si>
  <si>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</si>
  <si>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</si>
  <si>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</si>
  <si>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</si>
  <si>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</si>
  <si>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</si>
  <si>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</si>
  <si>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</si>
  <si>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</si>
  <si>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</si>
  <si>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</si>
  <si>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</si>
  <si>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</si>
  <si>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</si>
  <si>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</si>
  <si>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</si>
  <si>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</si>
  <si>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</si>
  <si>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</si>
  <si>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</si>
  <si>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</si>
  <si>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</si>
  <si>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</si>
  <si>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</si>
  <si>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</si>
  <si>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</si>
  <si>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</si>
  <si>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</si>
  <si>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</si>
  <si>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</si>
  <si>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</si>
  <si>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</si>
  <si>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</si>
  <si>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</si>
  <si>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</si>
  <si>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</si>
  <si>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</si>
  <si>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</si>
  <si>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</si>
  <si>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</si>
  <si>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</si>
  <si>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</si>
  <si>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</si>
  <si>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</si>
  <si>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</si>
  <si>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</si>
  <si>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</si>
  <si>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</si>
  <si>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</si>
  <si>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</si>
  <si>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</si>
  <si>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</si>
  <si>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</si>
  <si>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</si>
  <si>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</si>
  <si>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</si>
  <si>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</si>
  <si>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</si>
  <si>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</si>
  <si>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</si>
  <si>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</si>
  <si>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</si>
  <si>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</si>
  <si>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</si>
  <si>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</si>
  <si>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</si>
  <si>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</si>
  <si>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</si>
  <si>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</si>
  <si>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</si>
  <si>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</si>
  <si>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</si>
  <si>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</si>
  <si>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</si>
  <si>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</si>
  <si>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</si>
  <si>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</si>
  <si>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</si>
  <si>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</si>
  <si>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</si>
  <si>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</si>
  <si>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</si>
  <si>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</si>
  <si>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</si>
  <si>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</si>
  <si>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</si>
  <si>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</si>
  <si>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</si>
  <si>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</si>
  <si>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</si>
  <si>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</si>
  <si>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</si>
  <si>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</si>
  <si>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</si>
  <si>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</si>
  <si>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</si>
  <si>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</si>
  <si>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</si>
  <si>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</si>
  <si>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</si>
  <si>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</si>
  <si>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</si>
  <si>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</si>
  <si>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</si>
  <si>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</si>
  <si>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</si>
  <si>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</si>
  <si>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</si>
  <si>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</si>
  <si>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</si>
  <si>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</si>
  <si>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</si>
  <si>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</si>
  <si>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</si>
  <si>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</si>
  <si>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</si>
  <si>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</si>
  <si>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</si>
  <si>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</si>
  <si>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</si>
  <si>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</si>
  <si>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</si>
  <si>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</si>
  <si>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</si>
  <si>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</si>
  <si>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</si>
  <si>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</si>
  <si>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</si>
  <si>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</si>
  <si>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</si>
  <si>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</si>
  <si>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</si>
  <si>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</si>
  <si>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</si>
  <si>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</si>
  <si>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</si>
  <si>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</si>
  <si>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</si>
  <si>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</si>
  <si>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</si>
  <si>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</si>
  <si>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</si>
  <si>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</si>
  <si>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</si>
  <si>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</si>
  <si>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</si>
  <si>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</si>
  <si>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</si>
  <si>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</si>
  <si>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</si>
  <si>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</si>
  <si>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</si>
  <si>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</si>
  <si>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</si>
  <si>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</si>
  <si>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</si>
  <si>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</si>
  <si>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</si>
  <si>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</si>
  <si>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</si>
  <si>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</si>
  <si>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</si>
  <si>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</si>
  <si>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</si>
  <si>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</si>
  <si>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</si>
  <si>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</si>
  <si>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</si>
  <si>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</si>
  <si>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</si>
  <si>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</si>
  <si>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</si>
  <si>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</si>
  <si>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</si>
  <si>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</si>
  <si>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</si>
  <si>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</si>
  <si>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</si>
  <si>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</si>
  <si>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</si>
  <si>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</si>
  <si>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</si>
  <si>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</si>
  <si>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</si>
  <si>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</si>
  <si>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</si>
  <si>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</si>
  <si>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</si>
  <si>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</si>
  <si>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</si>
  <si>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</si>
  <si>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</si>
  <si>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</si>
  <si>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</si>
  <si>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</si>
  <si>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</si>
  <si>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</si>
  <si>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</si>
  <si>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</si>
  <si>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</si>
  <si>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</si>
  <si>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</si>
  <si>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</si>
  <si>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</si>
  <si>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</si>
  <si>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</si>
  <si>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</si>
  <si>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</si>
  <si>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</si>
  <si>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</si>
  <si>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</si>
  <si>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</si>
  <si>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</si>
  <si>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</si>
  <si>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</si>
  <si>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</si>
  <si>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</si>
  <si>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</si>
  <si>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</si>
  <si>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</si>
  <si>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</si>
  <si>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</si>
  <si>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</si>
  <si>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</si>
  <si>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</si>
  <si>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</si>
  <si>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</si>
  <si>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</si>
  <si>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</si>
  <si>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</si>
  <si>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</si>
  <si>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</si>
  <si>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</si>
  <si>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</si>
  <si>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</si>
  <si>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</si>
  <si>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</si>
  <si>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</si>
  <si>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</si>
  <si>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</si>
  <si>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</si>
  <si>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</si>
  <si>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</si>
  <si>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</si>
  <si>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</si>
  <si>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</si>
  <si>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</si>
  <si>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</si>
  <si>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</si>
  <si>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</si>
  <si>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</si>
  <si>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</si>
  <si>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</si>
  <si>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</si>
  <si>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</si>
  <si>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</si>
  <si>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</si>
  <si>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</si>
  <si>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</si>
  <si>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</si>
  <si>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</si>
  <si>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</si>
  <si>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</si>
  <si>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</si>
  <si>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</si>
  <si>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</si>
  <si>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</si>
  <si>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</si>
  <si>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</si>
  <si>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</si>
  <si>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</si>
  <si>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</si>
  <si>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</si>
  <si>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</si>
  <si>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</si>
  <si>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</si>
  <si>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</si>
  <si>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</si>
  <si>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</si>
  <si>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</si>
  <si>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</si>
  <si>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</si>
  <si>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</si>
  <si>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</si>
  <si>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</si>
  <si>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</si>
  <si>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</si>
  <si>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</si>
  <si>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</si>
  <si>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</si>
  <si>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</si>
  <si>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</si>
  <si>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</si>
  <si>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</si>
  <si>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</si>
  <si>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</si>
  <si>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</si>
  <si>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</si>
  <si>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</si>
  <si>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</si>
  <si>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</si>
  <si>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</si>
  <si>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</si>
  <si>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</si>
  <si>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</si>
  <si>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</si>
  <si>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</si>
  <si>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</si>
  <si>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</si>
  <si>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</si>
  <si>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</si>
  <si>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</si>
  <si>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</si>
  <si>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</si>
  <si>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</si>
  <si>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</si>
  <si>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</si>
  <si>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</si>
  <si>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</si>
  <si>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</si>
  <si>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</si>
  <si>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</si>
  <si>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</si>
  <si>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</si>
  <si>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</si>
  <si>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</si>
  <si>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</si>
  <si>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</si>
  <si>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</si>
  <si>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</si>
  <si>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</si>
  <si>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</si>
  <si>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</si>
  <si>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</si>
  <si>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</si>
  <si>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</si>
  <si>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</si>
  <si>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</si>
  <si>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</si>
  <si>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</si>
  <si>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</si>
  <si>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</si>
  <si>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</si>
  <si>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</si>
  <si>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</si>
  <si>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</si>
  <si>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</si>
  <si>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</si>
  <si>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</si>
  <si>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</si>
  <si>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</si>
  <si>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</si>
  <si>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</si>
  <si>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</si>
  <si>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</si>
  <si>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</si>
  <si>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</si>
  <si>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</si>
  <si>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</si>
  <si>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</si>
  <si>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</si>
  <si>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</si>
  <si>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</si>
  <si>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</si>
  <si>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</si>
  <si>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</si>
  <si>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</si>
  <si>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</si>
  <si>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</si>
  <si>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</si>
  <si>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</si>
  <si>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</si>
  <si>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</si>
  <si>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</si>
  <si>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</si>
  <si>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</si>
  <si>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</si>
  <si>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</si>
  <si>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</si>
  <si>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</si>
  <si>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</si>
  <si>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</si>
  <si>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</si>
  <si>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</si>
  <si>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</si>
  <si>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</si>
  <si>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</si>
  <si>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</si>
  <si>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</si>
  <si>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</si>
  <si>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</si>
  <si>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</si>
  <si>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</si>
  <si>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</si>
  <si>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</si>
  <si>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</si>
  <si>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</si>
  <si>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</si>
  <si>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</si>
  <si>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</si>
  <si>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</si>
  <si>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</si>
  <si>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</si>
  <si>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</si>
  <si>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</si>
  <si>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</si>
  <si>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</si>
  <si>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</si>
  <si>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</si>
  <si>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</si>
  <si>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</si>
  <si>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</si>
  <si>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</si>
  <si>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</si>
  <si>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</si>
  <si>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</si>
  <si>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</si>
  <si>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</si>
  <si>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</si>
  <si>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</si>
  <si>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</si>
  <si>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</si>
  <si>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</si>
  <si>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</si>
  <si>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</si>
  <si>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</si>
  <si>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</si>
  <si>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</si>
  <si>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</si>
  <si>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</si>
  <si>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</si>
  <si>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</si>
  <si>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</si>
  <si>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</si>
  <si>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</si>
  <si>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</si>
  <si>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</si>
  <si>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</si>
  <si>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</si>
  <si>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</si>
  <si>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</si>
  <si>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</si>
  <si>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</si>
  <si>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</si>
  <si>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</si>
  <si>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</si>
  <si>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</si>
  <si>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</si>
  <si>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</si>
  <si>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</si>
  <si>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</si>
  <si>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</si>
  <si>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</si>
  <si>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</si>
  <si>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</si>
  <si>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</si>
  <si>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</si>
  <si>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</si>
  <si>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</si>
  <si>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</si>
  <si>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</si>
  <si>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</si>
  <si>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</si>
  <si>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</si>
  <si>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</si>
  <si>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</si>
  <si>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</si>
  <si>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</si>
  <si>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</si>
  <si>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</si>
  <si>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</si>
  <si>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</si>
  <si>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</si>
  <si>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</si>
  <si>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</si>
  <si>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</si>
  <si>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</si>
  <si>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</si>
  <si>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</si>
  <si>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</si>
  <si>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</si>
  <si>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</si>
  <si>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</si>
  <si>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</si>
  <si>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</si>
  <si>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</si>
  <si>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</si>
  <si>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</si>
  <si>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</si>
  <si>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</si>
  <si>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</si>
  <si>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</si>
  <si>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</si>
  <si>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</si>
  <si>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</si>
  <si>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</si>
  <si>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</si>
  <si>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</si>
  <si>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</si>
  <si>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</si>
  <si>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</si>
  <si>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</si>
  <si>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</si>
  <si>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</si>
  <si>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</si>
  <si>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</si>
  <si>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</si>
  <si>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</si>
  <si>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</si>
  <si>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</si>
  <si>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</si>
  <si>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</si>
  <si>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</si>
  <si>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</si>
  <si>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</si>
  <si>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</si>
  <si>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</si>
  <si>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</si>
  <si>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</si>
  <si>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</si>
  <si>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</si>
  <si>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</si>
  <si>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</si>
  <si>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</si>
  <si>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</si>
  <si>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</si>
  <si>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</si>
  <si>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</si>
  <si>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</si>
  <si>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</si>
  <si>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</si>
  <si>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</si>
  <si>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</si>
  <si>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</si>
  <si>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</si>
  <si>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</si>
  <si>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</si>
  <si>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</si>
  <si>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</si>
  <si>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</si>
  <si>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</si>
  <si>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</si>
  <si>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</si>
  <si>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</si>
  <si>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</si>
  <si>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</si>
  <si>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</si>
  <si>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</si>
  <si>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</si>
  <si>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</si>
  <si>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</si>
  <si>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</si>
  <si>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</si>
  <si>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</si>
  <si>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</si>
  <si>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</si>
  <si>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</si>
  <si>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</si>
  <si>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</si>
  <si>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</si>
  <si>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</si>
  <si>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</si>
  <si>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</si>
  <si>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</si>
  <si>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</si>
  <si>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</si>
  <si>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</si>
  <si>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</si>
  <si>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</si>
  <si>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</si>
  <si>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</si>
  <si>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</si>
  <si>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</si>
  <si>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</si>
  <si>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</si>
  <si>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</si>
  <si>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</si>
  <si>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</si>
  <si>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</si>
  <si>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</si>
  <si>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</si>
  <si>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</si>
  <si>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</si>
  <si>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</si>
  <si>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</si>
  <si>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</si>
  <si>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</si>
  <si>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</si>
  <si>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</si>
  <si>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</si>
  <si>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</si>
  <si>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</si>
  <si>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</si>
  <si>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</si>
  <si>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</si>
  <si>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</si>
  <si>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</si>
  <si>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</si>
  <si>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</si>
  <si>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</si>
  <si>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</si>
  <si>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</si>
  <si>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</si>
  <si>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</si>
  <si>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</si>
  <si>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</si>
  <si>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</si>
  <si>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</si>
  <si>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</si>
  <si>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</si>
  <si>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</si>
  <si>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</si>
  <si>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</si>
  <si>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</si>
  <si>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</si>
  <si>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</si>
  <si>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</si>
  <si>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</si>
  <si>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</si>
  <si>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</si>
  <si>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</si>
  <si>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</si>
  <si>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</si>
  <si>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</si>
  <si>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</si>
  <si>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</si>
  <si>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</si>
  <si>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</si>
  <si>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</si>
  <si>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</si>
  <si>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</si>
  <si>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</si>
  <si>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</si>
  <si>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</si>
  <si>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</si>
  <si>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</si>
  <si>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</si>
  <si>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</si>
  <si>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</si>
  <si>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</si>
  <si>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</si>
  <si>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</si>
  <si>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</si>
  <si>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</si>
  <si>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</si>
  <si>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</si>
  <si>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</si>
  <si>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</si>
  <si>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</si>
  <si>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</si>
  <si>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</si>
  <si>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</si>
  <si>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</si>
  <si>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</si>
  <si>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</si>
  <si>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</si>
  <si>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</si>
  <si>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</si>
  <si>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</si>
  <si>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</si>
  <si>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</si>
  <si>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</si>
  <si>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</si>
  <si>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</si>
  <si>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</si>
  <si>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</si>
  <si>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</si>
  <si>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</si>
  <si>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</si>
  <si>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</si>
  <si>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</si>
  <si>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</si>
  <si>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</si>
  <si>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</si>
  <si>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</si>
  <si>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</si>
  <si>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</si>
  <si>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</si>
  <si>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</si>
  <si>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</si>
  <si>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</si>
  <si>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</si>
  <si>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</si>
  <si>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</si>
  <si>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</si>
  <si>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</si>
  <si>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</si>
  <si>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</si>
  <si>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</si>
  <si>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</si>
  <si>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</si>
  <si>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</si>
  <si>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</si>
  <si>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</si>
  <si>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</si>
  <si>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</si>
  <si>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</si>
  <si>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</si>
  <si>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</si>
  <si>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</si>
  <si>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</si>
  <si>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</si>
  <si>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</si>
  <si>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</si>
  <si>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</si>
  <si>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</si>
  <si>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</si>
  <si>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</si>
  <si>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</si>
  <si>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</si>
  <si>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</si>
  <si>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</si>
  <si>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</si>
  <si>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</si>
  <si>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</si>
  <si>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</si>
  <si>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</si>
  <si>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</si>
  <si>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</si>
  <si>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</si>
  <si>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</si>
  <si>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</si>
  <si>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</si>
  <si>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</si>
  <si>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</si>
  <si>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</si>
  <si>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</si>
  <si>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</si>
  <si>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</si>
  <si>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</si>
  <si>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</si>
  <si>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</si>
  <si>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</si>
  <si>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</si>
  <si>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</si>
  <si>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</si>
  <si>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</si>
  <si>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</si>
  <si>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</si>
  <si>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</si>
  <si>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</si>
  <si>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</si>
  <si>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</si>
  <si>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</si>
  <si>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</si>
  <si>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</si>
  <si>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</si>
  <si>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</si>
  <si>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</si>
  <si>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</si>
  <si>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</si>
  <si>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</si>
  <si>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</si>
  <si>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</si>
  <si>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</si>
  <si>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</si>
  <si>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</si>
  <si>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</si>
  <si>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</si>
  <si>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</si>
  <si>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</si>
  <si>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</si>
  <si>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</si>
  <si>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</si>
  <si>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</si>
  <si>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</si>
  <si>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</si>
  <si>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</si>
  <si>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</si>
  <si>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</si>
  <si>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</si>
  <si>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</si>
  <si>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</si>
  <si>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</si>
  <si>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</si>
  <si>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</si>
  <si>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</si>
  <si>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</si>
  <si>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</si>
  <si>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</si>
  <si>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</si>
  <si>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</si>
  <si>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</si>
  <si>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</si>
  <si>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</si>
  <si>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</si>
  <si>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</si>
  <si>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</si>
  <si>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</si>
  <si>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</si>
  <si>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</si>
  <si>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</si>
  <si>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</si>
  <si>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</si>
  <si>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</si>
  <si>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</si>
  <si>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</si>
  <si>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</si>
  <si>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</si>
  <si>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</si>
  <si>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</si>
  <si>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</si>
  <si>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</si>
  <si>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</si>
  <si>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</si>
  <si>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</si>
  <si>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</si>
  <si>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</si>
  <si>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</si>
  <si>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</si>
  <si>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</si>
  <si>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</si>
  <si>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</si>
  <si>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</si>
  <si>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</si>
  <si>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</si>
  <si>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</si>
  <si>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</si>
  <si>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</si>
  <si>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</si>
  <si>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</si>
  <si>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</si>
  <si>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</si>
  <si>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</si>
  <si>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</si>
  <si>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</si>
  <si>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</si>
  <si>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</si>
  <si>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</si>
  <si>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</si>
  <si>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</si>
  <si>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</si>
  <si>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</si>
  <si>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</si>
  <si>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</si>
  <si>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</si>
  <si>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</si>
  <si>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</si>
  <si>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</si>
  <si>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</si>
  <si>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</si>
  <si>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</si>
  <si>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</si>
  <si>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</si>
  <si>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</si>
  <si>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</si>
  <si>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</si>
  <si>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</si>
  <si>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</si>
  <si>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</si>
  <si>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</si>
  <si>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</si>
  <si>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</si>
  <si>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</si>
  <si>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</si>
  <si>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</si>
  <si>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</si>
  <si>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</si>
  <si>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</si>
  <si>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</si>
  <si>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</si>
  <si>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</si>
  <si>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</si>
  <si>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</si>
  <si>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</si>
  <si>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</si>
  <si>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</si>
  <si>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</si>
  <si>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</si>
  <si>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</si>
  <si>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</si>
  <si>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</si>
  <si>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</si>
  <si>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</si>
  <si>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</si>
  <si>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</si>
  <si>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</si>
  <si>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</si>
  <si>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</si>
  <si>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</si>
  <si>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</si>
  <si>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</si>
  <si>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</si>
  <si>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</si>
  <si>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</si>
  <si>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</si>
  <si>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</si>
  <si>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</si>
  <si>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</si>
  <si>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</si>
  <si>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</si>
  <si>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</si>
  <si>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</si>
  <si>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</si>
  <si>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</si>
  <si>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</si>
  <si>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</si>
  <si>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</si>
  <si>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</si>
  <si>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</si>
  <si>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</si>
  <si>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</si>
  <si>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</si>
  <si>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</si>
  <si>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</si>
  <si>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</si>
  <si>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</si>
  <si>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</si>
  <si>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</si>
  <si>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</si>
  <si>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</si>
  <si>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</si>
  <si>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</si>
  <si>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</si>
  <si>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</si>
  <si>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</si>
  <si>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</si>
  <si>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</si>
  <si>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</si>
  <si>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</si>
  <si>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</si>
  <si>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</si>
  <si>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</si>
  <si>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</si>
  <si>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</si>
  <si>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</si>
  <si>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</si>
  <si>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</si>
  <si>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</si>
  <si>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</si>
  <si>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</si>
  <si>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</si>
  <si>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</si>
  <si>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</si>
  <si>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</si>
  <si>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</si>
  <si>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</si>
  <si>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</si>
  <si>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</si>
  <si>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</si>
  <si>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</si>
  <si>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</si>
  <si>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</si>
  <si>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</si>
  <si>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</si>
  <si>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</si>
  <si>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</si>
  <si>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</si>
  <si>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</si>
  <si>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</si>
  <si>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</si>
  <si>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</si>
  <si>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</si>
  <si>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</si>
  <si>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</si>
  <si>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</si>
  <si>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</si>
  <si>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</si>
  <si>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</si>
  <si>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</si>
  <si>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</si>
  <si>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</si>
  <si>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</si>
  <si>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</si>
  <si>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</si>
  <si>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</si>
  <si>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</si>
  <si>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</si>
  <si>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</si>
  <si>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</si>
  <si>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</si>
  <si>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</si>
  <si>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</si>
  <si>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</si>
  <si>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</si>
  <si>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</si>
  <si>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</si>
  <si>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</si>
  <si>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</si>
  <si>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</si>
  <si>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</si>
  <si>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</si>
  <si>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</si>
  <si>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</si>
  <si>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</si>
  <si>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</si>
  <si>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</si>
  <si>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</si>
  <si>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</si>
  <si>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</si>
  <si>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</si>
  <si>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</si>
  <si>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</si>
  <si>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</si>
  <si>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</si>
  <si>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</si>
  <si>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</si>
  <si>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</si>
  <si>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</si>
  <si>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</si>
  <si>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</si>
  <si>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</si>
  <si>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</si>
  <si>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</si>
  <si>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</si>
  <si>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</si>
  <si>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</si>
  <si>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</si>
  <si>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</si>
  <si>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</si>
  <si>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</si>
  <si>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</si>
  <si>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</si>
  <si>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</si>
  <si>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</si>
  <si>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</si>
  <si>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</si>
  <si>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</si>
  <si>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</si>
  <si>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</si>
  <si>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</si>
  <si>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</si>
  <si>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</si>
  <si>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</si>
  <si>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</si>
  <si>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</si>
  <si>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</si>
  <si>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</si>
  <si>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</si>
  <si>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</si>
  <si>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</si>
  <si>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</si>
  <si>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</si>
  <si>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</si>
  <si>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</si>
  <si>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</si>
  <si>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</si>
  <si>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</si>
  <si>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</si>
  <si>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</si>
  <si>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</si>
  <si>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</si>
  <si>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</si>
  <si>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</si>
  <si>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</si>
  <si>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</si>
  <si>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</si>
  <si>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</si>
  <si>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</si>
  <si>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</si>
  <si>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</si>
  <si>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</si>
  <si>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</si>
  <si>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</si>
  <si>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</si>
  <si>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</si>
  <si>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</si>
  <si>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</si>
  <si>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</si>
  <si>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</si>
  <si>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</si>
  <si>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</si>
  <si>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</si>
  <si>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</si>
  <si>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</si>
  <si>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</si>
  <si>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</si>
  <si>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</si>
  <si>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</si>
  <si>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</si>
  <si>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</si>
  <si>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</si>
  <si>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</si>
  <si>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</si>
  <si>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</si>
  <si>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</si>
  <si>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</si>
  <si>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</si>
  <si>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</si>
  <si>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</si>
  <si>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</si>
  <si>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</si>
  <si>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</si>
  <si>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</si>
  <si>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</si>
  <si>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</si>
  <si>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</si>
  <si>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</si>
  <si>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</si>
  <si>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</si>
  <si>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</si>
  <si>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</si>
  <si>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</si>
  <si>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</si>
  <si>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</si>
  <si>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</si>
  <si>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</si>
  <si>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</si>
  <si>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</si>
  <si>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</si>
  <si>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</si>
  <si>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</si>
  <si>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</si>
  <si>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</si>
  <si>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</si>
  <si>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</si>
  <si>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</si>
  <si>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</si>
  <si>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</si>
  <si>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</si>
  <si>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</si>
  <si>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</si>
  <si>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</si>
  <si>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</si>
  <si>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</si>
  <si>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</si>
  <si>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</si>
  <si>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</si>
  <si>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</si>
  <si>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</si>
  <si>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</si>
  <si>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</si>
  <si>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</si>
  <si>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</si>
  <si>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</si>
  <si>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</si>
  <si>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</si>
  <si>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</si>
  <si>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</si>
  <si>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</si>
  <si>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</si>
  <si>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</si>
  <si>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</si>
  <si>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</si>
  <si>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</si>
  <si>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</si>
  <si>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</si>
  <si>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</si>
  <si>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</si>
  <si>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</si>
  <si>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</si>
  <si>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</si>
  <si>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</si>
  <si>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</si>
  <si>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</si>
  <si>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</si>
  <si>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</si>
  <si>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</si>
  <si>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</si>
  <si>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</si>
  <si>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</si>
  <si>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</si>
  <si>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</si>
  <si>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</si>
  <si>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</si>
  <si>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</si>
  <si>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</si>
  <si>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</si>
  <si>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</si>
  <si>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</si>
  <si>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</si>
  <si>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</si>
  <si>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</si>
  <si>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</si>
  <si>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</si>
  <si>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</si>
  <si>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</si>
  <si>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</si>
  <si>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</si>
  <si>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</si>
  <si>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</si>
  <si>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</si>
  <si>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</si>
  <si>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</si>
  <si>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</si>
  <si>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</si>
  <si>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</si>
  <si>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</si>
  <si>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</si>
  <si>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</si>
  <si>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</si>
  <si>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</si>
  <si>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</si>
  <si>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</si>
  <si>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</si>
  <si>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</si>
  <si>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</si>
  <si>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</si>
  <si>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</si>
  <si>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</si>
  <si>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</si>
  <si>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</si>
  <si>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</si>
  <si>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</si>
  <si>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</si>
  <si>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</si>
  <si>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</si>
  <si>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</si>
  <si>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</si>
  <si>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</si>
  <si>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</si>
  <si>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</si>
  <si>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</si>
  <si>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</si>
  <si>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</si>
  <si>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</si>
  <si>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</si>
  <si>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</si>
  <si>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</si>
  <si>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</si>
  <si>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</si>
  <si>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</si>
  <si>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</si>
  <si>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</si>
  <si>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</si>
  <si>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</si>
  <si>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</si>
  <si>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</si>
  <si>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</si>
  <si>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</si>
  <si>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</si>
  <si>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</si>
  <si>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</si>
  <si>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</si>
  <si>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</si>
  <si>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</si>
  <si>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</si>
  <si>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</si>
  <si>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</si>
  <si>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</si>
  <si>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</si>
  <si>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</si>
  <si>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</si>
  <si>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</si>
  <si>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</si>
  <si>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</si>
  <si>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</si>
  <si>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</si>
  <si>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</si>
  <si>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</si>
  <si>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</si>
  <si>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</si>
  <si>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</si>
  <si>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</si>
  <si>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</si>
  <si>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</si>
  <si>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</si>
  <si>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</si>
  <si>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</si>
  <si>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</si>
  <si>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</si>
  <si>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</si>
  <si>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</si>
  <si>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</si>
  <si>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</si>
  <si>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</si>
  <si>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</si>
  <si>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</si>
  <si>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</si>
  <si>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</si>
  <si>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</si>
  <si>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</si>
  <si>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</si>
  <si>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</si>
  <si>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</si>
  <si>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</si>
  <si>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</si>
  <si>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</si>
  <si>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</si>
  <si>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</si>
  <si>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</si>
  <si>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</si>
  <si>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</si>
  <si>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</si>
  <si>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</si>
  <si>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</si>
  <si>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</si>
  <si>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</si>
  <si>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</si>
  <si>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</si>
  <si>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</si>
  <si>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</si>
  <si>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</si>
  <si>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</si>
  <si>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</si>
  <si>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</si>
  <si>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</si>
  <si>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</si>
  <si>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</si>
  <si>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</si>
  <si>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</si>
  <si>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</si>
  <si>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</si>
  <si>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</si>
  <si>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</si>
  <si>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</si>
  <si>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</si>
  <si>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</si>
  <si>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</si>
  <si>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</si>
  <si>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</si>
  <si>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</si>
  <si>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</si>
  <si>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</si>
  <si>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</si>
  <si>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</si>
  <si>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</si>
  <si>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</si>
  <si>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</si>
  <si>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</si>
  <si>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</si>
  <si>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</si>
  <si>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</si>
  <si>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</si>
  <si>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</si>
  <si>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</si>
  <si>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</si>
  <si>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</si>
  <si>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</si>
  <si>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</si>
  <si>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</si>
  <si>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</si>
  <si>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</si>
  <si>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</si>
  <si>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</si>
  <si>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</si>
  <si>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</si>
  <si>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</si>
  <si>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</si>
  <si>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</si>
  <si>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</si>
  <si>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</si>
  <si>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</si>
  <si>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</si>
  <si>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</si>
  <si>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</si>
  <si>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</si>
  <si>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</si>
  <si>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</si>
  <si>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</si>
  <si>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</si>
  <si>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</si>
  <si>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</si>
  <si>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</si>
  <si>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</si>
  <si>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</si>
  <si>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</si>
  <si>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</si>
  <si>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</si>
  <si>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</si>
  <si>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</si>
  <si>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</si>
  <si>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</si>
  <si>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</si>
  <si>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</si>
  <si>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</si>
  <si>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</si>
  <si>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</si>
  <si>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</si>
  <si>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</si>
  <si>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</si>
  <si>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</si>
  <si>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</si>
  <si>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</si>
  <si>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</si>
  <si>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</si>
  <si>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</si>
  <si>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</si>
  <si>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</si>
  <si>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</si>
  <si>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</si>
  <si>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</si>
  <si>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</si>
  <si>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</si>
  <si>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</si>
  <si>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</si>
  <si>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</si>
  <si>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</si>
  <si>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</si>
  <si>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</si>
  <si>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</si>
  <si>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</si>
  <si>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</si>
  <si>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</si>
  <si>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</si>
  <si>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</si>
  <si>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</si>
  <si>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</si>
  <si>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</si>
  <si>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</si>
  <si>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</si>
  <si>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</si>
  <si>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</si>
  <si>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</si>
  <si>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</si>
  <si>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</si>
  <si>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</si>
  <si>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</si>
  <si>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</si>
  <si>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</si>
  <si>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</si>
  <si>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</si>
  <si>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</si>
  <si>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</si>
  <si>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</si>
  <si>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</si>
  <si>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</si>
  <si>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</si>
  <si>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</si>
  <si>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</si>
  <si>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</si>
  <si>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</si>
  <si>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</si>
  <si>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</si>
  <si>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</si>
  <si>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</si>
  <si>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</si>
  <si>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</si>
  <si>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</si>
  <si>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</si>
  <si>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</si>
  <si>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</si>
  <si>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</si>
  <si>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</si>
  <si>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</si>
  <si>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</si>
  <si>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</si>
  <si>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</si>
  <si>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</si>
  <si>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</si>
  <si>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</si>
  <si>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</si>
  <si>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</si>
  <si>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</si>
  <si>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</si>
  <si>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</si>
  <si>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</si>
  <si>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</si>
  <si>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</si>
  <si>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</si>
  <si>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</si>
  <si>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</si>
  <si>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</si>
  <si>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</si>
  <si>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</si>
  <si>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</si>
  <si>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</si>
  <si>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</si>
  <si>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</si>
  <si>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</si>
  <si>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</si>
  <si>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</si>
  <si>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</si>
  <si>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</si>
  <si>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</si>
  <si>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</si>
  <si>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</si>
  <si>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</si>
  <si>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</si>
  <si>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</si>
  <si>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</si>
  <si>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</si>
  <si>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</si>
  <si>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</si>
  <si>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</si>
  <si>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</si>
  <si>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</si>
  <si>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</si>
  <si>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</si>
  <si>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</si>
  <si>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</si>
  <si>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</si>
  <si>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</si>
  <si>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</si>
  <si>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</si>
  <si>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</si>
  <si>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</si>
  <si>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</si>
  <si>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</si>
  <si>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</si>
  <si>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</si>
  <si>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</si>
  <si>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</si>
  <si>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</si>
  <si>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</si>
  <si>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</si>
  <si>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</si>
  <si>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</si>
  <si>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</si>
  <si>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</si>
  <si>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</si>
  <si>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</si>
  <si>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</si>
  <si>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</si>
  <si>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</si>
  <si>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</si>
  <si>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</si>
  <si>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</si>
  <si>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</si>
  <si>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</si>
  <si>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</si>
  <si>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</si>
  <si>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</si>
  <si>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</si>
  <si>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</si>
  <si>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</si>
  <si>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</si>
  <si>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</si>
  <si>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</si>
  <si>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</si>
  <si>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</si>
  <si>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</si>
  <si>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</si>
  <si>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</si>
  <si>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</si>
  <si>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</si>
  <si>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</si>
  <si>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</si>
  <si>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</si>
  <si>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</si>
  <si>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</si>
  <si>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</si>
  <si>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</si>
  <si>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</si>
  <si>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</si>
  <si>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</si>
  <si>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</si>
  <si>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</si>
  <si>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</si>
  <si>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</si>
  <si>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</si>
  <si>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</si>
  <si>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</si>
  <si>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</si>
  <si>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</si>
  <si>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</si>
  <si>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</si>
  <si>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</si>
  <si>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</si>
  <si>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</si>
  <si>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</si>
  <si>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</si>
  <si>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</si>
  <si>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</si>
  <si>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</si>
  <si>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</si>
  <si>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</si>
  <si>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</si>
  <si>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</si>
  <si>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</si>
  <si>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</si>
  <si>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</si>
  <si>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</si>
  <si>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</si>
  <si>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</si>
  <si>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</si>
  <si>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</si>
  <si>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</si>
  <si>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</si>
  <si>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</si>
  <si>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</si>
  <si>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</si>
  <si>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</si>
  <si>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</si>
  <si>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</si>
  <si>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</si>
  <si>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</si>
  <si>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</si>
  <si>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</si>
  <si>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</si>
  <si>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</si>
  <si>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</si>
  <si>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</si>
  <si>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</si>
  <si>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</si>
  <si>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</si>
  <si>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</si>
  <si>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</si>
  <si>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</si>
  <si>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</si>
  <si>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</si>
  <si>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</si>
  <si>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</si>
  <si>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</si>
  <si>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</si>
  <si>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</si>
  <si>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</si>
  <si>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</si>
  <si>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</si>
  <si>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</si>
  <si>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</si>
  <si>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</si>
  <si>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</si>
  <si>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</si>
  <si>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</si>
  <si>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</si>
  <si>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</si>
  <si>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</si>
  <si>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</si>
  <si>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</si>
  <si>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</si>
  <si>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</si>
  <si>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</si>
  <si>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</si>
  <si>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</si>
  <si>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</si>
  <si>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</si>
  <si>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</si>
  <si>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</si>
  <si>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</si>
  <si>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</si>
  <si>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</si>
  <si>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</si>
  <si>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</si>
  <si>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</si>
  <si>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</si>
  <si>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</si>
  <si>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</si>
  <si>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</si>
  <si>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</si>
  <si>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</si>
  <si>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</si>
  <si>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</si>
  <si>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</si>
  <si>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</si>
  <si>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</si>
  <si>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</si>
  <si>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</si>
  <si>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</si>
  <si>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</si>
  <si>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</si>
  <si>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</si>
  <si>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</si>
  <si>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</si>
  <si>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</si>
  <si>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</si>
  <si>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</si>
  <si>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</si>
  <si>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</si>
  <si>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</si>
  <si>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</si>
  <si>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</si>
  <si>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</si>
  <si>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</si>
  <si>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</si>
  <si>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</si>
  <si>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</si>
  <si>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</si>
  <si>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</si>
  <si>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</si>
  <si>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</si>
  <si>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</si>
  <si>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</si>
  <si>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</si>
  <si>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</si>
  <si>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</si>
  <si>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</si>
  <si>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</si>
  <si>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</si>
  <si>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</si>
  <si>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</si>
  <si>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</si>
  <si>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</si>
  <si>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</si>
  <si>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</si>
  <si>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</si>
  <si>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</si>
  <si>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</si>
  <si>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</si>
  <si>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</si>
  <si>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</si>
  <si>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</si>
  <si>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</si>
  <si>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</si>
  <si>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</si>
  <si>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</si>
  <si>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</si>
  <si>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</si>
  <si>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</si>
  <si>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</si>
  <si>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</si>
  <si>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</si>
  <si>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</si>
  <si>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</si>
  <si>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</si>
  <si>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</si>
  <si>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</si>
  <si>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</si>
  <si>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</si>
  <si>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</si>
  <si>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</si>
  <si>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</si>
  <si>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</si>
  <si>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</si>
  <si>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</si>
  <si>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</si>
  <si>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</si>
  <si>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</si>
  <si>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</si>
  <si>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</si>
  <si>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</si>
  <si>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</si>
  <si>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</si>
  <si>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</si>
  <si>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</si>
  <si>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</si>
  <si>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</si>
  <si>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</si>
  <si>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</si>
  <si>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</si>
  <si>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</si>
  <si>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</si>
  <si>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</si>
  <si>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</si>
  <si>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</si>
  <si>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</si>
  <si>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</si>
  <si>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</si>
  <si>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</si>
  <si>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</si>
  <si>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</si>
  <si>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</si>
  <si>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</si>
  <si>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</si>
  <si>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</si>
  <si>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</si>
  <si>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</si>
  <si>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</si>
  <si>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</si>
  <si>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</si>
  <si>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</si>
  <si>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</si>
  <si>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</si>
  <si>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</si>
  <si>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</si>
  <si>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</si>
  <si>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</si>
  <si>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</si>
  <si>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</si>
  <si>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</si>
  <si>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</si>
  <si>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</si>
  <si>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</si>
  <si>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</si>
  <si>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</si>
  <si>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</si>
  <si>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</si>
  <si>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</si>
  <si>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</si>
  <si>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</si>
  <si>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</si>
  <si>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</si>
  <si>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</si>
  <si>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</si>
  <si>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</si>
  <si>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</si>
  <si>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</si>
  <si>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</si>
  <si>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</si>
  <si>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</si>
  <si>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</si>
  <si>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</si>
  <si>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</si>
  <si>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</si>
  <si>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</si>
  <si>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</si>
  <si>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</si>
  <si>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</si>
  <si>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</si>
  <si>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</si>
  <si>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</si>
  <si>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</si>
  <si>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</si>
  <si>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</si>
  <si>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</si>
  <si>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</si>
  <si>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</si>
  <si>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</si>
  <si>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</si>
  <si>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</si>
  <si>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</si>
  <si>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</si>
  <si>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</si>
  <si>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</si>
  <si>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</si>
  <si>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</si>
  <si>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</si>
  <si>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</si>
  <si>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</si>
  <si>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</si>
  <si>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</si>
  <si>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</si>
  <si>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</si>
  <si>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</si>
  <si>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</si>
  <si>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</si>
  <si>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</si>
  <si>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</si>
  <si>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</si>
  <si>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</si>
  <si>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</si>
  <si>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</si>
  <si>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</si>
  <si>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</si>
  <si>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</si>
  <si>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</si>
  <si>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</si>
  <si>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</si>
  <si>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</si>
  <si>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</si>
  <si>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</si>
  <si>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</si>
  <si>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</si>
  <si>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</si>
  <si>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</si>
  <si>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</si>
  <si>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</si>
  <si>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</si>
  <si>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</si>
  <si>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</si>
  <si>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</si>
  <si>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</si>
  <si>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</si>
  <si>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</si>
  <si>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</si>
  <si>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</si>
  <si>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</si>
  <si>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</si>
  <si>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</si>
  <si>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</si>
  <si>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</si>
  <si>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</si>
  <si>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</si>
  <si>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</si>
  <si>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</si>
  <si>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</si>
  <si>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</si>
  <si>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</si>
  <si>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</si>
  <si>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</si>
  <si>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</si>
  <si>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</si>
  <si>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</si>
  <si>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</si>
  <si>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</si>
  <si>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</si>
  <si>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</si>
  <si>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</si>
  <si>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</si>
  <si>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</si>
  <si>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</si>
  <si>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</si>
  <si>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</si>
  <si>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</si>
  <si>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</si>
  <si>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</si>
  <si>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</si>
  <si>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</si>
  <si>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</si>
  <si>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</si>
  <si>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</si>
  <si>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</si>
  <si>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</si>
  <si>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</si>
  <si>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</si>
  <si>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</si>
  <si>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</si>
  <si>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</si>
  <si>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</si>
  <si>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</si>
  <si>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</si>
  <si>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</si>
  <si>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</si>
  <si>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</si>
  <si>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</si>
  <si>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</si>
  <si>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</si>
  <si>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</si>
  <si>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</si>
  <si>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</si>
  <si>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</si>
  <si>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</si>
  <si>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</si>
  <si>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</si>
  <si>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</si>
  <si>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</si>
  <si>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</si>
  <si>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</si>
  <si>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</si>
  <si>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</si>
  <si>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</si>
  <si>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</si>
  <si>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</si>
  <si>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</si>
  <si>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</si>
  <si>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</si>
  <si>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</si>
  <si>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</si>
  <si>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</si>
  <si>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</si>
  <si>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</si>
  <si>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</si>
  <si>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</si>
  <si>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</si>
  <si>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</si>
  <si>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</si>
  <si>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</si>
  <si>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</si>
  <si>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</si>
  <si>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</si>
  <si>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</si>
  <si>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</si>
  <si>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</si>
  <si>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</si>
  <si>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</si>
  <si>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</si>
  <si>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</si>
  <si>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</si>
  <si>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</si>
  <si>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</si>
  <si>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</si>
  <si>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</si>
  <si>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</si>
  <si>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</si>
  <si>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</si>
  <si>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</si>
  <si>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</si>
  <si>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</si>
  <si>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</si>
  <si>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</si>
  <si>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</si>
  <si>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</si>
  <si>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</si>
  <si>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</si>
  <si>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</si>
  <si>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</si>
  <si>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</si>
  <si>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</si>
  <si>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</si>
  <si>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</si>
  <si>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</si>
  <si>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</si>
  <si>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</si>
  <si>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</si>
  <si>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</si>
  <si>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</si>
  <si>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</si>
  <si>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</si>
  <si>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</si>
  <si>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</si>
  <si>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</si>
  <si>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</si>
  <si>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</si>
  <si>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</si>
  <si>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</si>
  <si>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</si>
  <si>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</si>
  <si>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</si>
  <si>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</si>
  <si>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</si>
  <si>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</si>
  <si>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</si>
  <si>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</si>
  <si>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</si>
  <si>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</si>
  <si>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</si>
  <si>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</si>
  <si>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</si>
  <si>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</si>
  <si>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</si>
  <si>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</si>
  <si>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</si>
  <si>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</si>
  <si>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</si>
  <si>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</si>
  <si>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</si>
  <si>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</si>
  <si>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</si>
  <si>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</si>
  <si>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</si>
  <si>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</si>
  <si>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</si>
  <si>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</si>
  <si>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</si>
  <si>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</si>
  <si>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</si>
  <si>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</si>
  <si>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</si>
  <si>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</si>
  <si>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</si>
  <si>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</si>
  <si>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</si>
  <si>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</si>
  <si>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</si>
  <si>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</si>
  <si>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</si>
  <si>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</si>
  <si>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</si>
  <si>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</si>
  <si>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</si>
  <si>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</si>
  <si>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</si>
  <si>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</si>
  <si>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</si>
  <si>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</si>
  <si>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</si>
  <si>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</si>
  <si>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</si>
  <si>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</si>
  <si>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</si>
  <si>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</si>
  <si>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</si>
  <si>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</si>
  <si>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</si>
  <si>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</si>
  <si>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</si>
  <si>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</si>
  <si>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</si>
  <si>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</si>
  <si>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</si>
  <si>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</si>
  <si>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</si>
  <si>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</si>
  <si>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</si>
  <si>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</si>
  <si>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</si>
  <si>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</si>
  <si>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</si>
  <si>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</si>
  <si>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</si>
  <si>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</si>
  <si>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</si>
  <si>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</si>
  <si>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</si>
  <si>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</si>
  <si>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</si>
  <si>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</si>
  <si>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</si>
  <si>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</si>
  <si>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</si>
  <si>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</si>
  <si>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</si>
  <si>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</si>
  <si>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</si>
  <si>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</si>
  <si>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</si>
  <si>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</si>
  <si>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</si>
  <si>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</si>
  <si>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</si>
  <si>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</si>
  <si>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</si>
  <si>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</si>
  <si>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</si>
  <si>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</si>
  <si>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</si>
  <si>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</si>
  <si>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</si>
  <si>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</si>
  <si>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</si>
  <si>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</si>
  <si>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</si>
  <si>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</si>
  <si>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</si>
  <si>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</si>
  <si>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</si>
  <si>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</si>
  <si>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</si>
  <si>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</si>
  <si>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</si>
  <si>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</si>
  <si>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</si>
  <si>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</si>
  <si>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</si>
  <si>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</si>
  <si>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</si>
  <si>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</si>
  <si>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</si>
  <si>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</si>
  <si>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</si>
  <si>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</si>
  <si>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</si>
  <si>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</si>
  <si>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</si>
  <si>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</si>
  <si>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</si>
  <si>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</si>
  <si>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</si>
  <si>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</si>
  <si>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</si>
  <si>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</si>
  <si>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</si>
  <si>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</si>
  <si>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</si>
  <si>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</si>
  <si>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</si>
  <si>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</si>
  <si>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</si>
  <si>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</si>
  <si>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</si>
  <si>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</si>
  <si>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</si>
  <si>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</si>
  <si>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</si>
  <si>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</si>
  <si>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</si>
  <si>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</si>
  <si>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</si>
  <si>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</si>
  <si>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</si>
  <si>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</si>
  <si>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</si>
  <si>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</si>
  <si>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</si>
  <si>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</si>
  <si>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</si>
  <si>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</si>
  <si>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</si>
  <si>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</si>
  <si>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</si>
  <si>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</si>
  <si>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</si>
  <si>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</si>
  <si>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</si>
  <si>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</si>
  <si>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</si>
  <si>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</si>
  <si>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</si>
  <si>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</si>
  <si>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</si>
  <si>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</si>
  <si>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</si>
  <si>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</si>
  <si>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</si>
  <si>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</si>
  <si>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</si>
  <si>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</si>
  <si>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</si>
  <si>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</si>
  <si>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</si>
  <si>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</si>
  <si>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</si>
  <si>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</si>
  <si>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</si>
  <si>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</si>
  <si>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</si>
  <si>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</si>
  <si>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</si>
  <si>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</si>
  <si>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</si>
  <si>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</si>
  <si>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</si>
  <si>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</si>
  <si>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</si>
  <si>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</si>
  <si>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</si>
  <si>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</si>
  <si>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</si>
  <si>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</si>
  <si>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</si>
  <si>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</si>
  <si>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</si>
  <si>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</si>
  <si>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</si>
  <si>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</si>
  <si>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</si>
  <si>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</si>
  <si>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</si>
  <si>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</si>
  <si>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</si>
  <si>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</si>
  <si>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</si>
  <si>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</si>
  <si>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</si>
  <si>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</si>
  <si>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</si>
  <si>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</si>
  <si>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</si>
  <si>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</si>
  <si>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</si>
  <si>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</si>
  <si>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</si>
  <si>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</si>
  <si>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</si>
  <si>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</si>
  <si>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</si>
  <si>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</si>
  <si>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</si>
  <si>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</si>
  <si>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</si>
  <si>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</si>
  <si>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</si>
  <si>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</si>
  <si>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</si>
  <si>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</si>
  <si>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</si>
  <si>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</si>
  <si>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</si>
  <si>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</si>
  <si>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</si>
  <si>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</si>
  <si>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</si>
  <si>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</si>
  <si>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</si>
  <si>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</si>
  <si>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</si>
  <si>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</si>
  <si>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</si>
  <si>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</si>
  <si>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</si>
  <si>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</si>
  <si>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</si>
  <si>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</si>
  <si>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</si>
  <si>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</si>
  <si>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</si>
  <si>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</si>
  <si>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</si>
  <si>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</si>
  <si>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</si>
  <si>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</si>
  <si>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</si>
  <si>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</si>
  <si>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</si>
  <si>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</si>
  <si>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</si>
  <si>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</si>
  <si>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</si>
  <si>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</si>
  <si>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</si>
  <si>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</si>
  <si>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</si>
  <si>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</si>
  <si>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</si>
  <si>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</si>
  <si>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</si>
  <si>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</si>
  <si>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</si>
  <si>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</si>
  <si>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</si>
  <si>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</si>
  <si>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</si>
  <si>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</si>
  <si>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</si>
  <si>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</si>
  <si>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</si>
  <si>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</si>
  <si>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</si>
  <si>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</si>
  <si>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</si>
  <si>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</si>
  <si>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</si>
  <si>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</si>
  <si>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</si>
  <si>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</si>
  <si>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</si>
  <si>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</si>
  <si>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</si>
  <si>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</si>
  <si>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</si>
  <si>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</si>
  <si>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</si>
  <si>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</si>
  <si>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</si>
  <si>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</si>
  <si>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</si>
  <si>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</si>
  <si>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</si>
  <si>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</si>
  <si>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</si>
  <si>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</si>
  <si>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</si>
  <si>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</si>
  <si>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</si>
  <si>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</si>
  <si>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</si>
  <si>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</si>
  <si>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</si>
  <si>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</si>
  <si>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</si>
  <si>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</si>
  <si>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</si>
  <si>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</si>
  <si>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</si>
  <si>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</si>
  <si>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</si>
  <si>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</si>
  <si>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</si>
  <si>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</si>
  <si>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</si>
  <si>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</si>
  <si>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</si>
  <si>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</si>
  <si>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</si>
  <si>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</si>
  <si>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</si>
  <si>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</si>
  <si>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</si>
  <si>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</si>
  <si>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</si>
  <si>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</si>
  <si>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</si>
  <si>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</si>
  <si>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</si>
  <si>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</si>
  <si>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</si>
  <si>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</si>
  <si>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</si>
  <si>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</si>
  <si>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</si>
  <si>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</si>
  <si>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</si>
  <si>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</si>
  <si>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</si>
  <si>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</si>
  <si>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</si>
  <si>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</si>
  <si>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</si>
  <si>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</si>
  <si>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</si>
  <si>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</si>
  <si>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</si>
  <si>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</si>
  <si>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</si>
  <si>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</si>
  <si>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</si>
  <si>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</si>
  <si>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</si>
  <si>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</si>
  <si>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</si>
  <si>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</si>
  <si>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</si>
  <si>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</si>
  <si>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</si>
  <si>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</si>
  <si>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</si>
  <si>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</si>
  <si>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</si>
  <si>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</si>
  <si>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</si>
  <si>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</si>
  <si>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</si>
  <si>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</si>
  <si>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</si>
  <si>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</si>
  <si>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</si>
  <si>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</si>
  <si>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</si>
  <si>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</si>
  <si>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</si>
  <si>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</si>
  <si>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</si>
  <si>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</si>
  <si>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</si>
  <si>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</si>
  <si>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</si>
  <si>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</si>
  <si>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</si>
  <si>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</si>
  <si>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</si>
  <si>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</si>
  <si>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</si>
  <si>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</si>
  <si>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</si>
  <si>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</si>
  <si>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</si>
  <si>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</si>
  <si>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</si>
  <si>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</si>
  <si>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</si>
  <si>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</si>
  <si>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</si>
  <si>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</si>
  <si>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</si>
  <si>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</si>
  <si>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</si>
  <si>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</si>
  <si>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</si>
  <si>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</si>
  <si>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</si>
  <si>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</si>
  <si>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</si>
  <si>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</si>
  <si>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</si>
  <si>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</si>
  <si>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</si>
  <si>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</si>
  <si>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</si>
  <si>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</si>
  <si>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</si>
  <si>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</si>
  <si>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</si>
  <si>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</si>
  <si>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</si>
  <si>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</si>
  <si>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</si>
  <si>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</si>
  <si>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</si>
  <si>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</si>
  <si>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</si>
  <si>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</si>
  <si>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</si>
  <si>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</si>
  <si>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</si>
  <si>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</si>
  <si>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</si>
  <si>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</si>
  <si>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</si>
  <si>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</si>
  <si>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</si>
  <si>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</si>
  <si>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</si>
  <si>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</si>
  <si>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</si>
  <si>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</si>
  <si>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</si>
  <si>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</si>
  <si>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</si>
  <si>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</si>
  <si>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</si>
  <si>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</si>
  <si>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</si>
  <si>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</si>
  <si>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</si>
  <si>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</si>
  <si>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</si>
  <si>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</si>
  <si>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</si>
  <si>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</si>
  <si>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</si>
  <si>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</si>
  <si>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</si>
  <si>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</si>
  <si>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</si>
  <si>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</si>
  <si>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</si>
  <si>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</si>
  <si>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</si>
  <si>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</si>
  <si>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</si>
  <si>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</si>
  <si>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</si>
  <si>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</si>
  <si>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</si>
  <si>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</si>
  <si>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</si>
  <si>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</si>
  <si>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</si>
  <si>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</si>
  <si>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</si>
  <si>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</si>
  <si>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</si>
  <si>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</si>
  <si>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</si>
  <si>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</si>
  <si>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</si>
  <si>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</si>
  <si>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</si>
  <si>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</si>
  <si>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</si>
  <si>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</si>
  <si>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</si>
  <si>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</si>
  <si>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</si>
  <si>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</si>
  <si>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</si>
  <si>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</si>
  <si>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</si>
  <si>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</si>
  <si>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</si>
  <si>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</si>
  <si>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</si>
  <si>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</si>
  <si>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</si>
  <si>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</si>
  <si>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</si>
  <si>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</si>
  <si>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</si>
  <si>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</si>
  <si>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</si>
  <si>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</si>
  <si>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</si>
  <si>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</si>
  <si>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</si>
  <si>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</si>
  <si>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</si>
  <si>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</si>
  <si>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</si>
  <si>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</si>
  <si>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</si>
  <si>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</si>
  <si>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</si>
  <si>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</si>
  <si>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</si>
  <si>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</si>
  <si>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</si>
  <si>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</si>
  <si>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</si>
  <si>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</si>
  <si>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</si>
  <si>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</si>
  <si>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</si>
  <si>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</si>
  <si>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</si>
  <si>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</si>
  <si>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</si>
  <si>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</si>
  <si>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</si>
  <si>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</si>
  <si>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</si>
  <si>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</si>
  <si>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</si>
  <si>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</si>
  <si>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</si>
  <si>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</si>
  <si>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</si>
  <si>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</si>
  <si>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</si>
  <si>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</si>
  <si>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</si>
  <si>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</si>
  <si>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</si>
  <si>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</si>
  <si>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</si>
  <si>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</si>
  <si>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</si>
  <si>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</si>
  <si>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</si>
  <si>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</si>
  <si>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</si>
  <si>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</si>
  <si>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</si>
  <si>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</si>
  <si>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</si>
  <si>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</si>
  <si>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</si>
  <si>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</si>
  <si>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</si>
  <si>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</si>
  <si>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</si>
  <si>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</si>
  <si>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</si>
  <si>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</si>
  <si>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</si>
  <si>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</si>
  <si>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</si>
  <si>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</si>
  <si>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</si>
  <si>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</si>
  <si>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</si>
  <si>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</si>
  <si>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</si>
  <si>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</si>
  <si>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</si>
  <si>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</si>
  <si>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</si>
  <si>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</si>
  <si>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</si>
  <si>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</si>
  <si>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</si>
  <si>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</si>
  <si>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</si>
  <si>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</si>
  <si>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</si>
  <si>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</si>
  <si>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</si>
  <si>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</si>
  <si>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</si>
  <si>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</si>
  <si>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</si>
  <si>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</si>
  <si>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</si>
  <si>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</si>
  <si>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</si>
  <si>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</si>
  <si>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</si>
  <si>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</si>
  <si>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</si>
  <si>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</si>
  <si>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</si>
  <si>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</si>
  <si>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</si>
  <si>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</si>
  <si>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</si>
  <si>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</si>
  <si>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</si>
  <si>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</si>
  <si>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</si>
  <si>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</si>
  <si>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</si>
  <si>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</si>
  <si>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</si>
  <si>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</si>
  <si>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</si>
  <si>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</si>
  <si>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</si>
  <si>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</si>
  <si>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</si>
  <si>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</si>
  <si>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</si>
  <si>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</si>
  <si>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</si>
  <si>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</si>
  <si>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</si>
  <si>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</si>
  <si>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</si>
  <si>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</si>
  <si>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</si>
  <si>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</si>
  <si>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</si>
  <si>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</si>
  <si>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</si>
  <si>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</si>
  <si>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</si>
  <si>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</si>
  <si>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</si>
  <si>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</si>
  <si>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</si>
  <si>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</si>
  <si>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</si>
  <si>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</si>
  <si>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</si>
  <si>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</si>
  <si>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</si>
  <si>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</si>
  <si>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</si>
  <si>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</si>
  <si>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</si>
  <si>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</si>
  <si>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</si>
  <si>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</si>
  <si>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</si>
  <si>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</si>
  <si>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</si>
  <si>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</si>
  <si>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</si>
  <si>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</si>
  <si>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</si>
  <si>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</si>
  <si>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</si>
  <si>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</si>
  <si>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</si>
  <si>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</si>
  <si>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</si>
  <si>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</si>
  <si>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</si>
  <si>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</si>
  <si>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</si>
  <si>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</si>
  <si>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</si>
  <si>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</si>
  <si>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</si>
  <si>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</si>
  <si>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</si>
  <si>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</si>
  <si>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</si>
  <si>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</si>
  <si>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</si>
  <si>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</si>
  <si>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</si>
  <si>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</si>
  <si>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</si>
  <si>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</si>
  <si>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</si>
  <si>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</si>
  <si>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</si>
  <si>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</si>
  <si>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</si>
  <si>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</si>
  <si>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</si>
  <si>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</si>
  <si>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</si>
  <si>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</si>
  <si>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</si>
  <si>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</si>
  <si>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</si>
  <si>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</si>
  <si>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</si>
  <si>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</si>
  <si>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</si>
  <si>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</si>
  <si>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</si>
  <si>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</si>
  <si>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</si>
  <si>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</si>
  <si>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</si>
  <si>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</si>
  <si>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</si>
  <si>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</si>
  <si>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</si>
  <si>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</si>
  <si>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</si>
  <si>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</si>
  <si>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</si>
  <si>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</si>
  <si>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</si>
  <si>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</si>
  <si>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</si>
  <si>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</si>
  <si>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</si>
  <si>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</si>
  <si>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</si>
  <si>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</si>
  <si>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</si>
  <si>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</si>
  <si>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</si>
  <si>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</si>
  <si>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</si>
  <si>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</si>
  <si>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</si>
  <si>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</si>
  <si>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</si>
  <si>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</si>
  <si>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</si>
  <si>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</si>
  <si>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</si>
  <si>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</si>
  <si>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</si>
  <si>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</si>
  <si>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</si>
  <si>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</si>
  <si>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</si>
  <si>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</si>
  <si>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</si>
  <si>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</si>
  <si>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</si>
  <si>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</si>
  <si>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</si>
  <si>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</si>
  <si>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</si>
  <si>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</si>
  <si>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</si>
  <si>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</si>
  <si>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</si>
  <si>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</si>
  <si>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</si>
  <si>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</si>
  <si>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</si>
  <si>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</si>
  <si>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</si>
  <si>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</si>
  <si>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</si>
  <si>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</si>
  <si>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</si>
  <si>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</si>
  <si>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</si>
  <si>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</si>
  <si>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</si>
  <si>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</si>
  <si>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</si>
  <si>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</si>
  <si>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</si>
  <si>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</si>
  <si>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</si>
  <si>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</si>
  <si>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</si>
  <si>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</si>
  <si>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</si>
  <si>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</si>
  <si>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</si>
  <si>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</si>
  <si>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</si>
  <si>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</si>
  <si>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</si>
  <si>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</si>
  <si>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</si>
  <si>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</si>
  <si>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</si>
  <si>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</si>
  <si>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</si>
  <si>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</si>
  <si>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</si>
  <si>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</si>
  <si>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</si>
  <si>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</si>
  <si>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</si>
  <si>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</si>
  <si>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</si>
  <si>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</si>
  <si>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</si>
  <si>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</si>
  <si>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</si>
  <si>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</si>
  <si>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</si>
  <si>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</si>
  <si>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</si>
  <si>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</si>
  <si>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</si>
  <si>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</si>
  <si>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</si>
  <si>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</si>
  <si>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</si>
  <si>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</si>
  <si>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</si>
  <si>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</si>
  <si>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</si>
  <si>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</si>
  <si>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</si>
  <si>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</si>
  <si>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</si>
  <si>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</si>
  <si>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</si>
  <si>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</si>
  <si>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</si>
  <si>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</si>
  <si>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</si>
  <si>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</si>
  <si>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</si>
  <si>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</si>
  <si>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</si>
  <si>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</si>
  <si>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</si>
  <si>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</si>
  <si>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</si>
  <si>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</si>
  <si>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</si>
  <si>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</si>
  <si>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</si>
  <si>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</si>
  <si>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</si>
  <si>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</si>
  <si>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</si>
  <si>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</si>
  <si>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</si>
  <si>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</si>
  <si>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</si>
  <si>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</si>
  <si>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</si>
  <si>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</si>
  <si>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</si>
  <si>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</si>
  <si>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</si>
  <si>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</si>
  <si>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</si>
  <si>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</si>
  <si>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</si>
  <si>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</si>
  <si>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</si>
  <si>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</si>
  <si>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</si>
  <si>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</si>
  <si>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</si>
  <si>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</si>
  <si>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</si>
  <si>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</si>
  <si>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</si>
  <si>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</si>
  <si>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</si>
  <si>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</si>
  <si>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</si>
  <si>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</si>
  <si>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</si>
  <si>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</si>
  <si>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</si>
  <si>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</si>
  <si>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</si>
  <si>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</si>
  <si>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</si>
  <si>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</si>
  <si>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</si>
  <si>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</si>
  <si>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</si>
  <si>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</si>
  <si>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</si>
  <si>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</si>
  <si>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</si>
  <si>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</si>
  <si>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</si>
  <si>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</si>
  <si>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</si>
  <si>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</si>
  <si>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</si>
  <si>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</si>
  <si>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</si>
  <si>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</si>
  <si>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</si>
  <si>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</si>
  <si>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</si>
  <si>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</si>
  <si>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</si>
  <si>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</si>
  <si>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</si>
  <si>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</si>
  <si>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</si>
  <si>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</si>
  <si>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</si>
  <si>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</si>
  <si>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</si>
  <si>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</si>
  <si>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</si>
  <si>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</si>
  <si>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</si>
  <si>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</si>
  <si>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</si>
  <si>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</si>
  <si>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</si>
  <si>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</si>
  <si>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</si>
  <si>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</si>
  <si>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</si>
  <si>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</si>
  <si>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</si>
  <si>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</si>
  <si>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</si>
  <si>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</si>
  <si>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</si>
  <si>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</si>
  <si>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</si>
  <si>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</si>
  <si>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</si>
  <si>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</si>
  <si>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</si>
  <si>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</si>
  <si>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</si>
  <si>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</si>
  <si>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</si>
  <si>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</si>
  <si>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</si>
  <si>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</si>
  <si>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</si>
  <si>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</si>
  <si>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</si>
  <si>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</si>
  <si>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</si>
  <si>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</si>
  <si>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</si>
  <si>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</si>
  <si>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</si>
  <si>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</si>
  <si>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</si>
  <si>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</si>
  <si>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</si>
  <si>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</si>
  <si>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</si>
  <si>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</si>
  <si>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</si>
  <si>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</si>
  <si>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</si>
  <si>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</si>
  <si>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</si>
  <si>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</si>
  <si>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</si>
  <si>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</si>
  <si>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</si>
  <si>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</si>
  <si>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</si>
  <si>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</si>
  <si>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</si>
  <si>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</si>
  <si>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</si>
  <si>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</si>
  <si>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</si>
  <si>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</si>
  <si>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</si>
  <si>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</si>
  <si>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</si>
  <si>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</si>
  <si>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</si>
  <si>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</si>
  <si>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</si>
  <si>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</si>
  <si>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</si>
  <si>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</si>
  <si>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</si>
  <si>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</si>
  <si>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</si>
  <si>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</si>
  <si>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</si>
  <si>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</si>
  <si>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</si>
  <si>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</si>
  <si>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</si>
  <si>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</si>
  <si>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</si>
  <si>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</si>
  <si>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</si>
  <si>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</si>
  <si>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</si>
  <si>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</si>
  <si>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</si>
  <si>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</si>
  <si>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</si>
  <si>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</si>
  <si>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</si>
  <si>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</si>
  <si>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</si>
  <si>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</si>
  <si>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</si>
  <si>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</si>
  <si>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</si>
  <si>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</si>
  <si>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</si>
  <si>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</si>
  <si>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</si>
  <si>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</si>
  <si>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</si>
  <si>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</si>
  <si>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</si>
  <si>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</si>
  <si>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</si>
  <si>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</si>
  <si>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</si>
  <si>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</si>
  <si>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</si>
  <si>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</si>
  <si>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</si>
  <si>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</si>
  <si>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</si>
  <si>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</si>
  <si>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</si>
  <si>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</si>
  <si>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</si>
  <si>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</si>
  <si>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</si>
  <si>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</si>
  <si>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</si>
  <si>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</si>
  <si>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</si>
  <si>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</si>
  <si>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</si>
  <si>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</si>
  <si>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</si>
  <si>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</si>
  <si>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</si>
  <si>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</si>
  <si>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</si>
  <si>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</si>
  <si>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</si>
  <si>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</si>
  <si>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</si>
  <si>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</si>
  <si>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</si>
  <si>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</si>
  <si>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</si>
  <si>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</si>
  <si>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</si>
  <si>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</si>
  <si>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</si>
  <si>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</si>
  <si>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</si>
  <si>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</si>
  <si>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</si>
  <si>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</si>
  <si>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</si>
  <si>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</si>
  <si>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</si>
  <si>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</si>
  <si>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</si>
  <si>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</si>
  <si>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</si>
  <si>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</si>
  <si>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</si>
  <si>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</si>
  <si>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</si>
  <si>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</si>
  <si>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</si>
  <si>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</si>
  <si>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</si>
  <si>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</si>
  <si>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</si>
  <si>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</si>
  <si>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</si>
  <si>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</si>
  <si>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</si>
  <si>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</si>
  <si>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PCM-20251011-00001527</t>
  </si>
  <si>
    <t>riy0218</t>
  </si>
  <si>
    <t xml:space="preserve">5g down due to te issue and site access issue  as RT door locked and owner mobile is switched off </t>
  </si>
  <si>
    <t>PCM-20251011-00001610</t>
  </si>
  <si>
    <t xml:space="preserve">2025-10-11 17:23:00
</t>
  </si>
  <si>
    <t xml:space="preserve"> PCM-20250215-00000830 </t>
  </si>
  <si>
    <t>LTE site still down and  site located in aramco area access issue need special permission</t>
  </si>
  <si>
    <t xml:space="preserve"> PCM-20251011-00001359 </t>
  </si>
  <si>
    <t>team facing access issue as located inside alrajhi steel // under checking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</si>
  <si>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</si>
  <si>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</si>
  <si>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</si>
  <si>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</si>
  <si>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</si>
  <si>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</si>
  <si>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</si>
  <si>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</si>
  <si>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</si>
  <si>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</si>
  <si>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</si>
  <si>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</si>
  <si>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PCM-20251011-00001531</t>
  </si>
  <si>
    <t xml:space="preserve">ETA 50 mins </t>
  </si>
  <si>
    <t>PCM-20251011-00001599</t>
  </si>
  <si>
    <t xml:space="preserve">5G_Cell flapping due to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</si>
</sst>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5" totalsRowShown="0" headerRowDxfId="157" dataDxfId="156" headerRowBorderDxfId="154" tableBorderDxfId="155" totalsRowBorderDxfId="153">
  <autoFilter ref="A1:CJ1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3" totalsRowShown="0" headerRowDxfId="64" dataDxfId="63" headerRowBorderDxfId="61" tableBorderDxfId="62">
  <autoFilter ref="A1:L118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8" totalsRowShown="0" headerRowDxfId="48" dataDxfId="47" headerRowBorderDxfId="45" tableBorderDxfId="46" totalsRowBorderDxfId="44">
  <autoFilter ref="A1:L4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3"/>
      <c r="N1" s="153"/>
      <c r="O1" s="153"/>
    </row>
    <row r="2" spans="1:15" s="67" customFormat="1" ht="70.5" customHeight="1">
      <c r="A2" s="65" t="s">
        <v>38963</v>
      </c>
      <c r="B2" s="62" t="str">
        <f>IFERROR(VLOOKUP(D2,DB!A:K,11,0),"")</f>
        <v>R1</v>
      </c>
      <c r="C2" s="62">
        <v>1</v>
      </c>
      <c r="D2" s="82" t="s">
        <v>17807</v>
      </c>
      <c r="E2" s="66" t="s">
        <v>38964</v>
      </c>
      <c r="F2" s="79">
        <v>45662.948425925926</v>
      </c>
      <c r="G2" s="69">
        <f ca="1">IFERROR(NOW()-F2,"")</f>
        <v>278.79653101851727</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6">
        <v>45940.457754629628</v>
      </c>
      <c r="G3" s="155">
        <f ca="1">IFERROR(NOW()-F3,"")</f>
        <v>1.2872023148156586</v>
      </c>
      <c r="H3" s="157">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0.6844129629607778</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45941.744956944443</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45941.744956944443</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45941.744956944443</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45941.744956944443</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45941.744956944443</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45941.744956944443</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45941.744956944443</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45941.744956944443</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45941.744956944443</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45941.744956944443</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45941.744956944443</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45941.744956944443</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45941.744956944443</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45941.744956944443</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45941.744956944443</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45941.744956944443</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45941.744956944443</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45941.744956944443</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45941.744956944443</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45941.744956944443</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45941.744956944443</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45941.744956944443</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45941.744956944443</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45941.744956944443</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45941.744956944443</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45941.744956944443</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45941.744956944443</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45941.744956944443</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45941.744956944443</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45941.744956944443</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45941.744956944443</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45941.744956944443</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45941.744956944443</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45941.744956944443</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45941.744956944443</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45941.744956944443</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45941.744956944443</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45941.744956944443</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45941.744956944443</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45941.744956944443</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45941.744956944443</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45941.744956944443</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45941.744956944443</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45941.744956944443</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45941.744956944443</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45941.744956944443</v>
      </c>
      <c r="H50" s="141"/>
      <c r="I50" s="139" t="str">
        <f>IFERROR(VLOOKUP(D50,DB!A:F,6,0),"")</f>
        <v/>
      </c>
      <c r="J50" s="62" t="str">
        <f>IFERROR(VLOOKUP(D50,DB!A:G,7,0),"")</f>
        <v/>
      </c>
      <c r="K50" s="143"/>
      <c r="L50" s="144" t="str">
        <f>IFERROR(VLOOKUP(D50,DB!A:I,9,0),"")</f>
        <v/>
      </c>
      <c r="M50" s="67"/>
      <c r="N50" s="67"/>
      <c r="O50" s="67"/>
    </row>
  </sheetData>
  <customSheetViews>
    <customSheetView guid="{F6042A99-DD27-4453-835D-0834D95730CC}" filter="1" showAutoFilter="1">
      <pageMargins left="0" right="0" top="0" bottom="0" header="0" footer="0"/>
      <autoFilter ref="B1:M1" xr:uid="{212FC56C-E291-48F2-A82B-9C9F4D01DB97}"/>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5"/>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135.01787361111201</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116.74511898148194</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t="s">
        <v>38964</v>
      </c>
      <c r="F5" s="118"/>
      <c r="G5" s="119">
        <f ca="1">IFERROR(NOW()-F5,"-")</f>
        <v>45941.744956944443</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3" t="s">
        <v>39056</v>
      </c>
      <c r="B6" s="18" t="str">
        <f>IFERROR(VLOOKUP(D6,DB!A:K,11,0),"")</f>
        <v>R2</v>
      </c>
      <c r="C6" s="18">
        <v>1</v>
      </c>
      <c r="D6" s="18" t="s">
        <v>39057</v>
      </c>
      <c r="E6" s="117" t="s">
        <v>38964</v>
      </c>
      <c r="F6" s="118">
        <v>45941.698148148149</v>
      </c>
      <c r="G6" s="119">
        <f ca="1">IFERROR(NOW()-F6,"-")</f>
        <v>4.6808796294499189E-2</v>
      </c>
      <c r="H6" s="162">
        <v>45941.694525462961</v>
      </c>
      <c r="I6" s="18" t="str">
        <f>IFERROR(VLOOKUP(D6,DB!A:F,6,0),"")</f>
        <v>SCECO</v>
      </c>
      <c r="J6" s="18" t="str">
        <f>IFERROR(VLOOKUP(D6,DB!A:G,7,0),"")</f>
        <v>Good</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t="s">
        <v>39059</v>
      </c>
      <c r="B7" s="18" t="str">
        <f>IFERROR(VLOOKUP(D7,DB!A:K,11,0),"")</f>
        <v>R2</v>
      </c>
      <c r="C7" s="18">
        <v>1</v>
      </c>
      <c r="D7" s="18" t="s">
        <v>25613</v>
      </c>
      <c r="E7" s="117" t="s">
        <v>38964</v>
      </c>
      <c r="F7" s="118">
        <v>45941.729398148149</v>
      </c>
      <c r="G7" s="119">
        <f ca="1">IFERROR(NOW()-F7,"-")</f>
        <v>1.5558796294499189E-2</v>
      </c>
      <c r="H7" s="162" t="s">
        <v>39060</v>
      </c>
      <c r="I7" s="18" t="str">
        <f>IFERROR(VLOOKUP(D7,DB!A:F,6,0),"")</f>
        <v>Generator-SG</v>
      </c>
      <c r="J7" s="18" t="str">
        <f>IFERROR(VLOOKUP(D7,DB!A:G,7,0),"")</f>
        <v>Vandalized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45941.744956944443</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45941.744956944443</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45941.744956944443</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45941.744956944443</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45941.744956944443</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45941.744956944443</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45941.744956944443</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45941.744956944443</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45941.744956944443</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45941.744956944443</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45941.744956944443</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45941.744956944443</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45941.744956944443</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45941.744956944443</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45941.744956944443</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45941.744956944443</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45941.744956944443</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45941.744956944443</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45941.744956944443</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45941.744956944443</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45941.744956944443</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45941.744956944443</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45941.744956944443</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45941.744956944443</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45941.744956944443</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45941.744956944443</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45941.744956944443</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45941.744956944443</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45941.744956944443</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45941.744956944443</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45941.744956944443</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45941.744956944443</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45941.744956944443</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45941.744956944443</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45941.744956944443</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45941.744956944443</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45941.744956944443</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45941.744956944443</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45941.744956944443</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45941.744956944443</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45941.744956944443</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45941.744956944443</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45941.744956944443</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45941.744956944443</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45941.744956944443</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45941.744956944443</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45941.744956944443</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45941.744956944443</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45941.744956944443</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45941.744956944443</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45941.744956944443</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45941.744956944443</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45941.744956944443</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45941.744956944443</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45941.744956944443</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45941.744956944443</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45941.744956944443</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45941.744956944443</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45941.744956944443</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45941.744956944443</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45941.744956944443</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45941.744956944443</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45941.744956944443</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45941.744956944443</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45941.744956944443</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45941.744956944443</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45941.744956944443</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45941.744956944443</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45941.744956944443</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45941.744956944443</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45941.744956944443</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45941.744956944443</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45941.744956944443</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45941.744956944443</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45941.744956944443</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45941.744956944443</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45941.744956944443</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45941.744956944443</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45941.744956944443</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45941.744956944443</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45941.744956944443</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45941.744956944443</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45941.744956944443</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45941.744956944443</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45941.744956944443</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45941.744956944443</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45941.744956944443</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45941.744956944443</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45941.744956944443</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45941.744956944443</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45941.744956944443</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45941.744956944443</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45941.744956944443</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45941.744956944443</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45941.744956944443</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45941.744956944443</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45941.744956944443</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45941.744956944443</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45941.744956944443</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45941.744956944443</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45941.744956944443</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45941.744956944443</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45941.744956944443</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45941.744956944443</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45941.744956944443</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45941.744956944443</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45941.744956944443</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45941.744956944443</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45941.744956944443</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45941.744956944443</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45941.744956944443</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45941.744956944443</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45941.744956944443</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45941.744956944443</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45941.744956944443</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45941.744956944443</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45941.744956944443</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45941.744956944443</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45941.744956944443</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45941.744956944443</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45941.744956944443</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45941.744956944443</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45941.744956944443</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45941.744956944443</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45941.744956944443</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45941.744956944443</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45941.744956944443</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45941.744956944443</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45941.744956944443</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45941.744956944443</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45941.744956944443</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45941.744956944443</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45941.744956944443</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45941.744956944443</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45941.744956944443</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45941.744956944443</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45941.744956944443</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45941.744956944443</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45941.744956944443</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45941.744956944443</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45941.744956944443</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45941.744956944443</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45941.744956944443</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45941.744956944443</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45941.744956944443</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45941.744956944443</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45941.744956944443</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45941.744956944443</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45941.744956944443</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45941.744956944443</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45941.744956944443</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45941.744956944443</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45941.744956944443</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45941.744956944443</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45941.744956944443</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45941.744956944443</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45941.744956944443</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45941.744956944443</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sheetData>
  <dataValidations count="2">
    <dataValidation allowBlank="1" showInputMessage="1" showErrorMessage="1" sqref="E1" xr:uid="{4D935161-CDD3-4592-B877-3FB59C99E142}"/>
    <dataValidation type="list" allowBlank="1" showInputMessage="1" showErrorMessage="1" sqref="E3:E1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c r="B2" s="64" t="str">
        <f>IFERROR(VLOOKUP(D2,DB!A:K,11,0),"")</f>
        <v/>
      </c>
      <c r="C2" s="18"/>
      <c r="D2" s="18"/>
      <c r="E2" s="18"/>
      <c r="F2" s="20"/>
      <c r="G2" s="21">
        <f t="shared" ref="G2:G16" ca="1" si="0">IFERROR(NOW()-F2,"-")</f>
        <v>45941.744956944443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45941.744956944443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45941.744956944443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45941.744956944443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45941.744956944443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45941.744956944443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45941.744956944443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45941.744956944443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45941.744956944443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45941.744956944443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45941.744956944443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45941.744956944443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45941.744956944443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45941.744956944443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45941.744956944443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ref="G17:G80" ca="1" si="1">IFERROR(NOW()-F17,"-")</f>
        <v>45941.744956944443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45941.744956944443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45941.744956944443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45941.744956944443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45941.744956944443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45941.744956944443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45941.744956944443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45941.744956944443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45941.744956944443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45941.744956944443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45941.744956944443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45941.744956944443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45941.744956944443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45941.744956944443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45941.744956944443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45941.744956944443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45941.744956944443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45941.744956944443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45941.744956944443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45941.744956944443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45941.744956944443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45941.744956944443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45941.744956944443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45941.744956944443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45941.744956944443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45941.744956944443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45941.744956944443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45941.744956944443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45941.744956944443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45941.744956944443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45941.744956944443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45941.744956944443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45941.744956944443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45941.744956944443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45941.744956944443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45941.744956944443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45941.744956944443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45941.744956944443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45941.744956944443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45941.744956944443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45941.744956944443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45941.744956944443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45941.744956944443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45941.744956944443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45941.744956944443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45941.744956944443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45941.744956944443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45941.744956944443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45941.744956944443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45941.744956944443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45941.744956944443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45941.744956944443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45941.744956944443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45941.744956944443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45941.744956944443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45941.744956944443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45941.744956944443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45941.744956944443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45941.744956944443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45941.744956944443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45941.744956944443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45941.744956944443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45941.744956944443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45941.744956944443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ref="G81:G144" ca="1" si="2">IFERROR(NOW()-F81,"-")</f>
        <v>45941.744956944443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45941.744956944443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45941.744956944443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45941.744956944443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45941.744956944443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45941.744956944443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45941.744956944443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45941.744956944443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45941.744956944443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45941.744956944443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45941.744956944443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45941.744956944443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45941.744956944443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45941.744956944443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45941.744956944443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45941.744956944443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45941.744956944443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45941.744956944443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45941.744956944443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45941.744956944443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45941.744956944443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45941.744956944443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45941.744956944443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45941.744956944443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45941.744956944443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45941.744956944443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45941.744956944443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45941.744956944443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45941.744956944443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45941.744956944443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45941.744956944443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45941.744956944443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45941.744956944443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45941.744956944443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45941.744956944443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45941.744956944443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45941.744956944443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45941.744956944443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45941.744956944443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45941.744956944443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45941.744956944443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45941.744956944443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45941.744956944443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45941.744956944443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45941.744956944443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45941.744956944443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45941.744956944443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45941.744956944443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45941.744956944443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45941.744956944443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45941.744956944443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45941.744956944443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45941.744956944443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45941.744956944443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45941.744956944443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45941.744956944443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45941.744956944443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45941.744956944443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45941.744956944443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45941.744956944443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45941.744956944443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45941.744956944443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45941.744956944443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45941.744956944443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ref="G145:G208" ca="1" si="3">IFERROR(NOW()-F145,"-")</f>
        <v>45941.744956944443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45941.744956944443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45941.744956944443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45941.744956944443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45941.744956944443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45941.744956944443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45941.744956944443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45941.744956944443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45941.744956944443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45941.744956944443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45941.744956944443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45941.744956944443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45941.744956944443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45941.744956944443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45941.744956944443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45941.744956944443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45941.744956944443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45941.744956944443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45941.744956944443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45941.744956944443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45941.744956944443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45941.744956944443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45941.744956944443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45941.744956944443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45941.744956944443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45941.744956944443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45941.744956944443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45941.744956944443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45941.744956944443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45941.744956944443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45941.744956944443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45941.744956944443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45941.744956944443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45941.744956944443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45941.744956944443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45941.744956944443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45941.744956944443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45941.744956944443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45941.744956944443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45941.744956944443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45941.744956944443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45941.744956944443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45941.744956944443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45941.744956944443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45941.744956944443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45941.744956944443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45941.744956944443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45941.744956944443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45941.744956944443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45941.744956944443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45941.744956944443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45941.744956944443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45941.744956944443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45941.744956944443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45941.744956944443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45941.744956944443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45941.744956944443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45941.744956944443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45941.744956944443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45941.744956944443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45941.744956944443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45941.744956944443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45941.744956944443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45941.744956944443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ref="G209:G272" ca="1" si="4">IFERROR(NOW()-F209,"-")</f>
        <v>45941.744956944443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45941.744956944443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45941.744956944443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45941.744956944443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45941.744956944443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45941.744956944443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45941.744956944443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45941.744956944443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45941.744956944443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45941.744956944443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45941.744956944443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45941.744956944443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45941.744956944443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45941.744956944443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45941.744956944443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45941.744956944443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45941.744956944443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45941.744956944443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45941.744956944443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45941.744956944443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45941.744956944443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45941.744956944443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45941.744956944443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45941.744956944443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45941.744956944443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45941.744956944443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45941.744956944443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45941.744956944443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45941.744956944443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45941.744956944443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45941.744956944443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45941.744956944443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45941.744956944443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45941.744956944443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45941.744956944443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45941.744956944443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45941.744956944443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45941.744956944443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45941.744956944443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45941.744956944443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45941.744956944443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45941.744956944443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45941.744956944443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45941.744956944443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45941.744956944443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45941.744956944443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45941.744956944443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45941.744956944443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45941.744956944443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45941.744956944443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45941.744956944443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45941.744956944443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45941.744956944443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45941.744956944443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45941.744956944443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45941.744956944443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45941.744956944443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45941.744956944443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45941.744956944443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45941.744956944443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45941.744956944443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45941.744956944443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45941.744956944443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45941.744956944443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ref="G273:G336" ca="1" si="5">IFERROR(NOW()-F273,"-")</f>
        <v>45941.744956944443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45941.744956944443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45941.744956944443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45941.744956944443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45941.744956944443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45941.744956944443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45941.744956944443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45941.744956944443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45941.744956944443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45941.744956944443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45941.744956944443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45941.744956944443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45941.744956944443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45941.744956944443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45941.744956944443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45941.744956944443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45941.744956944443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45941.744956944443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45941.744956944443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45941.744956944443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45941.744956944443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45941.744956944443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45941.744956944443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45941.744956944443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45941.744956944443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45941.744956944443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45941.744956944443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45941.744956944443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45941.744956944443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45941.744956944443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45941.744956944443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45941.744956944443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45941.744956944443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45941.744956944443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45941.744956944443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45941.744956944443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45941.744956944443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45941.744956944443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45941.744956944443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45941.744956944443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45941.744956944443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45941.744956944443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45941.744956944443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45941.744956944443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45941.744956944443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45941.744956944443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45941.744956944443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45941.744956944443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45941.744956944443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45941.744956944443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45941.744956944443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45941.744956944443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45941.744956944443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45941.744956944443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45941.744956944443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45941.744956944443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45941.744956944443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45941.744956944443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45941.744956944443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45941.744956944443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45941.744956944443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45941.744956944443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45941.744956944443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45941.744956944443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ref="G337:G400" ca="1" si="6">IFERROR(NOW()-F337,"-")</f>
        <v>45941.744956944443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45941.744956944443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45941.744956944443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45941.744956944443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45941.744956944443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45941.744956944443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45941.744956944443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45941.744956944443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45941.744956944443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45941.744956944443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45941.744956944443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45941.744956944443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45941.744956944443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45941.744956944443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45941.744956944443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45941.744956944443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45941.744956944443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45941.744956944443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45941.744956944443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45941.744956944443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45941.744956944443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45941.744956944443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45941.744956944443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45941.744956944443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45941.744956944443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45941.744956944443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45941.744956944443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45941.744956944443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45941.744956944443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45941.744956944443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45941.744956944443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45941.744956944443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45941.744956944443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45941.744956944443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45941.744956944443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45941.744956944443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45941.744956944443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45941.744956944443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45941.744956944443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45941.744956944443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45941.744956944443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45941.744956944443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45941.744956944443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45941.744956944443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45941.744956944443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45941.744956944443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45941.744956944443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45941.744956944443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45941.744956944443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45941.744956944443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45941.744956944443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45941.744956944443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45941.744956944443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45941.744956944443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45941.744956944443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45941.744956944443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45941.744956944443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45941.744956944443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45941.744956944443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45941.744956944443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45941.744956944443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45941.744956944443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45941.744956944443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45941.744956944443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ref="G401:G464" ca="1" si="7">IFERROR(NOW()-F401,"-")</f>
        <v>45941.744956944443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45941.744956944443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45941.744956944443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45941.744956944443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45941.744956944443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45941.744956944443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45941.744956944443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45941.744956944443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45941.744956944443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45941.744956944443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45941.744956944443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45941.744956944443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45941.744956944443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45941.744956944443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45941.744956944443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45941.744956944443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45941.744956944443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45941.744956944443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45941.744956944443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45941.744956944443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45941.744956944443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45941.744956944443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45941.744956944443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45941.744956944443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45941.744956944443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45941.744956944443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45941.744956944443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45941.744956944443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45941.744956944443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45941.744956944443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45941.744956944443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45941.744956944443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45941.744956944443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45941.744956944443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45941.744956944443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45941.744956944443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45941.744956944443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45941.744956944443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45941.744956944443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45941.744956944443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45941.744956944443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45941.744956944443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45941.744956944443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45941.744956944443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45941.744956944443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45941.744956944443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45941.744956944443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45941.744956944443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45941.744956944443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45941.744956944443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45941.744956944443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45941.744956944443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45941.744956944443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45941.744956944443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45941.744956944443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45941.744956944443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45941.744956944443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45941.744956944443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45941.744956944443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45941.744956944443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45941.744956944443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45941.744956944443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45941.744956944443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45941.744956944443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ref="G465:G528" ca="1" si="8">IFERROR(NOW()-F465,"-")</f>
        <v>45941.744956944443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45941.744956944443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45941.744956944443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45941.744956944443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45941.744956944443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45941.744956944443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45941.744956944443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45941.744956944443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45941.744956944443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45941.744956944443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45941.744956944443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45941.744956944443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45941.744956944443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45941.744956944443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45941.744956944443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45941.744956944443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45941.744956944443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45941.744956944443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45941.744956944443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45941.744956944443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45941.744956944443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45941.744956944443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45941.744956944443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45941.744956944443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45941.744956944443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45941.744956944443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45941.744956944443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45941.744956944443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45941.744956944443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45941.744956944443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45941.744956944443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45941.744956944443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45941.744956944443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45941.744956944443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45941.744956944443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45941.744956944443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45941.744956944443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45941.744956944443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45941.744956944443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45941.744956944443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45941.744956944443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45941.744956944443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45941.744956944443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45941.744956944443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45941.744956944443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45941.744956944443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45941.744956944443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45941.744956944443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45941.744956944443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45941.744956944443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45941.744956944443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45941.744956944443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45941.744956944443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45941.744956944443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45941.744956944443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45941.744956944443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45941.744956944443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45941.744956944443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45941.744956944443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45941.744956944443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45941.744956944443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45941.744956944443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45941.744956944443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45941.744956944443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ref="G529:G592" ca="1" si="9">IFERROR(NOW()-F529,"-")</f>
        <v>45941.744956944443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45941.744956944443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45941.744956944443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45941.744956944443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45941.744956944443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45941.744956944443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45941.744956944443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45941.744956944443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45941.744956944443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45941.744956944443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45941.744956944443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45941.744956944443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45941.744956944443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45941.744956944443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45941.744956944443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45941.744956944443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45941.744956944443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45941.744956944443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45941.744956944443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45941.744956944443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45941.744956944443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45941.744956944443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45941.744956944443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45941.744956944443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45941.744956944443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45941.744956944443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45941.744956944443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45941.744956944443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45941.744956944443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45941.744956944443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45941.744956944443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45941.744956944443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45941.744956944443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45941.744956944443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45941.744956944443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45941.744956944443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45941.744956944443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45941.744956944443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45941.744956944443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45941.744956944443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45941.744956944443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45941.744956944443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45941.744956944443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45941.744956944443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45941.744956944443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45941.744956944443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45941.744956944443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45941.744956944443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45941.744956944443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45941.744956944443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45941.744956944443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45941.744956944443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45941.744956944443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45941.744956944443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45941.744956944443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45941.744956944443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45941.744956944443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45941.744956944443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45941.744956944443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45941.744956944443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45941.744956944443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45941.744956944443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45941.744956944443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45941.744956944443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ref="G593:G656" ca="1" si="10">IFERROR(NOW()-F593,"-")</f>
        <v>45941.744956944443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45941.744956944443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45941.744956944443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45941.744956944443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45941.744956944443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45941.744956944443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45941.744956944443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45941.744956944443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45941.744956944443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45941.744956944443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45941.744956944443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45941.744956944443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45941.744956944443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45941.744956944443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45941.744956944443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45941.744956944443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45941.744956944443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45941.744956944443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45941.744956944443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45941.744956944443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45941.744956944443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45941.744956944443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45941.744956944443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45941.744956944443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45941.744956944443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45941.744956944443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45941.744956944443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45941.744956944443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45941.744956944443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45941.744956944443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45941.744956944443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45941.744956944443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45941.744956944443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45941.744956944443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45941.744956944443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45941.744956944443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45941.744956944443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45941.744956944443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45941.744956944443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45941.744956944443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45941.744956944443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45941.744956944443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45941.744956944443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45941.744956944443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45941.744956944443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45941.744956944443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45941.744956944443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45941.744956944443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45941.744956944443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45941.744956944443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45941.744956944443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45941.744956944443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45941.744956944443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45941.744956944443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45941.744956944443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45941.744956944443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45941.744956944443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45941.744956944443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45941.744956944443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45941.744956944443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45941.744956944443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45941.744956944443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45941.744956944443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45941.744956944443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ref="G657:G720" ca="1" si="11">IFERROR(NOW()-F657,"-")</f>
        <v>45941.744956944443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45941.744956944443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45941.744956944443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45941.744956944443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45941.744956944443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45941.744956944443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45941.744956944443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45941.744956944443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45941.744956944443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45941.744956944443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45941.744956944443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45941.744956944443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45941.744956944443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45941.744956944443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45941.744956944443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45941.744956944443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45941.744956944443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45941.744956944443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45941.744956944443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45941.744956944443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45941.744956944443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45941.744956944443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45941.744956944443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45941.744956944443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45941.744956944443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45941.744956944443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45941.744956944443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45941.744956944443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45941.744956944443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45941.744956944443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45941.744956944443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45941.744956944443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45941.744956944443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45941.744956944443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45941.744956944443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45941.744956944443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45941.744956944443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45941.744956944443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45941.744956944443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45941.744956944443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45941.744956944443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45941.744956944443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45941.744956944443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45941.744956944443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45941.744956944443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45941.744956944443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45941.744956944443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45941.744956944443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45941.744956944443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45941.744956944443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45941.744956944443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45941.744956944443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45941.744956944443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45941.744956944443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45941.744956944443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45941.744956944443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45941.744956944443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45941.744956944443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45941.744956944443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45941.744956944443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45941.744956944443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45941.744956944443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45941.744956944443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45941.744956944443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ref="G721:G784" ca="1" si="12">IFERROR(NOW()-F721,"-")</f>
        <v>45941.744956944443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45941.744956944443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45941.744956944443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45941.744956944443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45941.744956944443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45941.744956944443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45941.744956944443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45941.744956944443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45941.744956944443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45941.744956944443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45941.744956944443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45941.744956944443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45941.744956944443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45941.744956944443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45941.744956944443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45941.744956944443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45941.744956944443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45941.744956944443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45941.744956944443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45941.744956944443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45941.744956944443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45941.744956944443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45941.744956944443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45941.744956944443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45941.744956944443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45941.744956944443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45941.744956944443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45941.744956944443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45941.744956944443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45941.744956944443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45941.744956944443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45941.744956944443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45941.744956944443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45941.744956944443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45941.744956944443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45941.744956944443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45941.744956944443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45941.744956944443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45941.744956944443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45941.744956944443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45941.744956944443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45941.744956944443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45941.744956944443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45941.744956944443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45941.744956944443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45941.744956944443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45941.744956944443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45941.744956944443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45941.744956944443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45941.744956944443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45941.744956944443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45941.744956944443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45941.744956944443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45941.744956944443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45941.744956944443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45941.744956944443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45941.744956944443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45941.744956944443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45941.744956944443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45941.744956944443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45941.744956944443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45941.744956944443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45941.744956944443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45941.744956944443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ref="G785:G848" ca="1" si="13">IFERROR(NOW()-F785,"-")</f>
        <v>45941.744956944443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45941.744956944443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45941.744956944443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45941.744956944443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45941.744956944443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45941.744956944443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45941.744956944443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45941.744956944443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45941.744956944443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45941.744956944443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45941.744956944443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45941.744956944443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45941.744956944443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45941.744956944443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45941.744956944443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45941.744956944443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45941.744956944443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45941.744956944443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45941.744956944443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45941.744956944443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45941.744956944443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45941.744956944443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45941.744956944443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45941.744956944443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45941.744956944443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45941.744956944443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45941.744956944443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45941.744956944443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45941.744956944443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45941.744956944443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45941.744956944443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45941.744956944443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45941.744956944443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45941.744956944443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45941.744956944443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45941.744956944443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45941.744956944443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45941.744956944443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45941.744956944443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45941.744956944443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45941.744956944443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45941.744956944443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45941.744956944443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45941.744956944443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45941.744956944443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45941.744956944443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45941.744956944443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45941.744956944443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45941.744956944443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45941.744956944443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45941.744956944443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45941.744956944443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45941.744956944443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45941.744956944443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45941.744956944443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45941.744956944443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45941.744956944443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45941.744956944443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45941.744956944443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45941.744956944443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45941.744956944443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45941.744956944443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45941.744956944443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45941.744956944443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ref="G849:G912" ca="1" si="14">IFERROR(NOW()-F849,"-")</f>
        <v>45941.744956944443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45941.744956944443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45941.744956944443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45941.744956944443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45941.744956944443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45941.744956944443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45941.744956944443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45941.744956944443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45941.744956944443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45941.744956944443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45941.744956944443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45941.744956944443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45941.744956944443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45941.744956944443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45941.744956944443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45941.744956944443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45941.744956944443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45941.744956944443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45941.744956944443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45941.744956944443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45941.744956944443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45941.744956944443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45941.744956944443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45941.744956944443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45941.744956944443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45941.744956944443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45941.744956944443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45941.744956944443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45941.744956944443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45941.744956944443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45941.744956944443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45941.744956944443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45941.744956944443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45941.744956944443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45941.744956944443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45941.744956944443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45941.744956944443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45941.744956944443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45941.744956944443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45941.744956944443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45941.744956944443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45941.744956944443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45941.744956944443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45941.744956944443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45941.744956944443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45941.744956944443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45941.744956944443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45941.744956944443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45941.744956944443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45941.744956944443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45941.744956944443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45941.744956944443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45941.744956944443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45941.744956944443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45941.744956944443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45941.744956944443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45941.744956944443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45941.744956944443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45941.744956944443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45941.744956944443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45941.744956944443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45941.744956944443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45941.744956944443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45941.744956944443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ref="G913:G976" ca="1" si="15">IFERROR(NOW()-F913,"-")</f>
        <v>45941.744956944443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45941.744956944443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45941.744956944443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45941.744956944443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45941.744956944443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45941.744956944443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45941.744956944443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45941.744956944443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45941.744956944443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45941.744956944443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45941.744956944443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45941.744956944443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45941.744956944443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45941.744956944443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45941.744956944443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45941.744956944443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45941.744956944443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45941.744956944443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45941.744956944443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45941.744956944443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45941.744956944443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45941.744956944443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45941.744956944443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45941.744956944443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45941.744956944443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45941.744956944443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45941.744956944443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45941.744956944443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45941.744956944443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45941.744956944443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45941.744956944443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45941.744956944443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45941.744956944443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45941.744956944443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45941.744956944443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45941.744956944443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45941.744956944443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45941.744956944443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45941.744956944443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45941.744956944443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45941.744956944443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45941.744956944443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45941.744956944443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45941.744956944443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45941.744956944443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45941.744956944443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45941.744956944443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45941.744956944443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45941.744956944443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45941.744956944443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45941.744956944443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45941.744956944443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45941.744956944443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45941.744956944443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45941.744956944443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45941.744956944443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45941.744956944443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45941.744956944443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45941.744956944443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45941.744956944443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45941.744956944443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45941.744956944443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45941.744956944443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45941.744956944443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ref="G977:G1040" ca="1" si="16">IFERROR(NOW()-F977,"-")</f>
        <v>45941.744956944443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45941.744956944443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45941.744956944443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45941.744956944443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45941.744956944443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45941.744956944443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45941.744956944443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45941.744956944443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45941.744956944443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45941.744956944443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45941.744956944443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45941.744956944443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45941.744956944443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45941.744956944443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45941.744956944443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45941.744956944443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45941.744956944443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45941.744956944443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45941.744956944443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45941.744956944443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45941.744956944443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45941.744956944443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45941.744956944443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45941.744956944443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45941.744956944443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45941.744956944443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45941.744956944443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45941.744956944443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45941.744956944443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45941.744956944443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45941.744956944443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45941.744956944443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45941.744956944443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45941.744956944443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45941.744956944443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45941.744956944443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45941.744956944443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45941.744956944443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45941.744956944443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45941.744956944443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45941.744956944443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45941.744956944443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45941.744956944443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45941.744956944443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45941.744956944443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45941.744956944443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45941.744956944443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45941.744956944443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45941.744956944443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45941.744956944443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45941.744956944443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45941.744956944443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45941.744956944443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45941.744956944443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45941.744956944443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45941.744956944443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45941.744956944443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45941.744956944443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45941.744956944443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45941.744956944443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45941.744956944443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45941.744956944443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45941.744956944443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45941.744956944443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ref="G1041:G1104" ca="1" si="17">IFERROR(NOW()-F1041,"-")</f>
        <v>45941.744956944443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45941.744956944443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45941.744956944443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45941.744956944443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45941.744956944443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45941.744956944443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45941.744956944443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45941.744956944443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45941.744956944443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45941.744956944443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45941.744956944443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45941.744956944443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45941.744956944443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45941.744956944443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45941.744956944443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45941.744956944443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45941.744956944443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45941.744956944443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45941.744956944443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45941.744956944443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45941.744956944443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45941.744956944443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45941.744956944443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45941.744956944443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45941.744956944443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45941.744956944443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45941.744956944443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45941.744956944443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45941.744956944443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45941.744956944443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45941.744956944443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45941.744956944443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45941.744956944443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45941.744956944443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45941.744956944443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45941.744956944443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45941.744956944443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45941.744956944443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45941.744956944443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45941.744956944443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45941.744956944443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45941.744956944443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45941.744956944443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45941.744956944443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45941.744956944443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45941.744956944443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45941.744956944443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45941.744956944443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45941.744956944443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45941.744956944443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45941.744956944443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45941.744956944443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45941.744956944443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45941.744956944443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45941.744956944443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45941.744956944443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45941.744956944443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45941.744956944443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45941.744956944443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45941.744956944443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45941.744956944443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45941.744956944443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45941.744956944443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45941.744956944443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ref="G1105:G1168" ca="1" si="18">IFERROR(NOW()-F1105,"-")</f>
        <v>45941.744956944443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45941.744956944443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45941.744956944443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45941.744956944443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45941.744956944443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45941.744956944443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45941.744956944443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45941.744956944443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45941.744956944443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45941.744956944443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45941.744956944443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45941.744956944443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45941.744956944443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45941.744956944443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45941.744956944443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45941.744956944443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45941.744956944443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45941.744956944443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45941.744956944443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45941.744956944443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45941.744956944443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45941.744956944443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45941.744956944443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45941.744956944443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45941.744956944443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45941.744956944443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45941.744956944443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45941.744956944443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45941.744956944443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45941.744956944443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45941.744956944443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45941.744956944443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45941.744956944443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45941.744956944443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45941.744956944443</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45941.744956944443</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45941.744956944443</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45941.744956944443</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45941.744956944443</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45941.744956944443</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45941.744956944443</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45941.744956944443</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45941.744956944443</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45941.744956944443</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45941.744956944443</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45941.744956944443</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45941.744956944443</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45941.744956944443</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45941.744956944443</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45941.744956944443</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45941.744956944443</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45941.744956944443</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45941.744956944443</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45941.744956944443</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45941.744956944443</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45941.744956944443</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45941.744956944443</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45941.744956944443</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45941.744956944443</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45941.744956944443</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45941.744956944443</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45941.744956944443</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45941.744956944443</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45941.744956944443</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ref="G1169:G1183" ca="1" si="19">IFERROR(NOW()-F1169,"-")</f>
        <v>45941.744956944443</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45941.744956944443</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45941.744956944443</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45941.744956944443</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45941.744956944443</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45941.744956944443</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45941.744956944443</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45941.744956944443</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45941.744956944443</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45941.744956944443</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45941.744956944443</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45941.744956944443</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45941.744956944443</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45941.744956944443</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45941.744956944443</v>
      </c>
      <c r="H1183" s="22"/>
      <c r="I1183" s="19" t="str">
        <f>IFERROR(VLOOKUP(D1183,DB!A:F,6,0),"")</f>
        <v/>
      </c>
      <c r="J1183" s="18" t="str">
        <f>IFERROR(VLOOKUP(D1183,DB!A:G,7,0),"")</f>
        <v/>
      </c>
      <c r="K1183" s="47"/>
      <c r="L1183" s="23" t="str">
        <f>IFERROR(VLOOKUP(D1183,DB!A:I,9,0),"")</f>
        <v/>
      </c>
    </row>
  </sheetData>
  <dataValidations count="2">
    <dataValidation allowBlank="1" showInputMessage="1" showErrorMessage="1" sqref="E1" xr:uid="{5914219A-CB83-432D-936A-CC0CB6F3982A}"/>
    <dataValidation type="list" allowBlank="1" showInputMessage="1" showErrorMessage="1" sqref="E2:E118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39061</v>
      </c>
      <c r="B2" s="99" t="str">
        <f>IFERROR(VLOOKUP(D2,DB!A:K,11,0),"")</f>
        <v>R4</v>
      </c>
      <c r="C2" s="100">
        <v>1</v>
      </c>
      <c r="D2" s="96" t="s">
        <v>35082</v>
      </c>
      <c r="E2" s="101" t="s">
        <v>38964</v>
      </c>
      <c r="F2" s="102">
        <v>45703.480717592596</v>
      </c>
      <c r="G2" s="103">
        <f ca="1">IFERROR(NOW()-F2,"")</f>
        <v>238.26423935184721</v>
      </c>
      <c r="H2" s="102">
        <v>45703.474768518521</v>
      </c>
      <c r="I2" s="99" t="str">
        <f>IFERROR(VLOOKUP(D2,DB!A:F,6,0),"")</f>
        <v>SCECO</v>
      </c>
      <c r="J2" s="99" t="str">
        <f>IFERROR(VLOOKUP(D2,DB!A:G,7,0),"")</f>
        <v>Dead</v>
      </c>
      <c r="K2" s="104" t="s">
        <v>39062</v>
      </c>
      <c r="L2" s="96" t="str">
        <f>IFERROR(VLOOKUP(D2,DB!A:I,9,0),"")</f>
        <v>Latis</v>
      </c>
    </row>
    <row r="3" spans="1:16" ht="15" customHeight="1">
      <c r="A3" s="124" t="s">
        <v>39063</v>
      </c>
      <c r="B3" s="124" t="str">
        <f>IFERROR(VLOOKUP(D3,DB!A:K,11,0),"")</f>
        <v>R4</v>
      </c>
      <c r="C3" s="125">
        <v>9</v>
      </c>
      <c r="D3" s="126" t="s">
        <v>25861</v>
      </c>
      <c r="E3" s="101" t="s">
        <v>38969</v>
      </c>
      <c r="F3" s="128">
        <v>45941.627152777779</v>
      </c>
      <c r="G3" s="129">
        <f ca="1">IFERROR(NOW()-F3,"")</f>
        <v>0.11780416666442761</v>
      </c>
      <c r="H3" s="128">
        <v>45941.612905092596</v>
      </c>
      <c r="I3" s="124" t="str">
        <f>IFERROR(VLOOKUP(D3,DB!A:F,6,0),"")</f>
        <v>Generator-SG</v>
      </c>
      <c r="J3" s="124" t="str">
        <f>IFERROR(VLOOKUP(D3,DB!A:G,7,0),"")</f>
        <v>Good</v>
      </c>
      <c r="K3" s="130" t="s">
        <v>39064</v>
      </c>
      <c r="L3" s="126" t="str">
        <f>IFERROR(VLOOKUP(D3,DB!A:I,9,0),"")</f>
        <v>Latis</v>
      </c>
    </row>
    <row r="4" spans="1:16" ht="15" customHeight="1">
      <c r="A4" s="124"/>
      <c r="B4" s="124" t="str">
        <f>IFERROR(VLOOKUP(D4,DB!A:K,11,0),"")</f>
        <v/>
      </c>
      <c r="C4" s="125"/>
      <c r="D4" s="126"/>
      <c r="E4" s="101"/>
      <c r="F4" s="128"/>
      <c r="G4" s="129">
        <f ca="1">IFERROR(NOW()-F4,"")</f>
        <v>45941.744956944443</v>
      </c>
      <c r="H4" s="128"/>
      <c r="I4" s="124" t="str">
        <f>IFERROR(VLOOKUP(D4,DB!A:F,6,0),"")</f>
        <v/>
      </c>
      <c r="J4" s="124" t="str">
        <f>IFERROR(VLOOKUP(D4,DB!A:G,7,0),"")</f>
        <v/>
      </c>
      <c r="K4" s="130"/>
      <c r="L4" s="126" t="str">
        <f>IFERROR(VLOOKUP(D4,DB!A:I,9,0),"")</f>
        <v/>
      </c>
    </row>
    <row r="5" spans="1:16" ht="15" customHeight="1">
      <c r="A5" s="124"/>
      <c r="B5" s="124" t="str">
        <f>IFERROR(VLOOKUP(D5,DB!A:K,11,0),"")</f>
        <v>R4</v>
      </c>
      <c r="C5" s="125"/>
      <c r="D5" s="96" t="s">
        <v>24750</v>
      </c>
      <c r="E5" s="101"/>
      <c r="F5" s="128"/>
      <c r="G5" s="129">
        <f ca="1">IFERROR(NOW()-F5,"")</f>
        <v>45941.744956944443</v>
      </c>
      <c r="H5" s="128"/>
      <c r="I5" s="124" t="str">
        <f>IFERROR(VLOOKUP(D5,DB!A:F,6,0),"")</f>
        <v>SCECO</v>
      </c>
      <c r="J5" s="124" t="str">
        <f>IFERROR(VLOOKUP(D5,DB!A:G,7,0),"")</f>
        <v>In progress</v>
      </c>
      <c r="K5" s="130"/>
      <c r="L5" s="126" t="str">
        <f>IFERROR(VLOOKUP(D5,DB!A:I,9,0),"")</f>
        <v>Latis</v>
      </c>
    </row>
    <row r="6" spans="1:16" ht="15" customHeight="1">
      <c r="A6" s="124"/>
      <c r="B6" s="124" t="str">
        <f>IFERROR(VLOOKUP(D6,DB!A:K,11,0),"")</f>
        <v/>
      </c>
      <c r="C6" s="125"/>
      <c r="D6" s="96"/>
      <c r="E6" s="101"/>
      <c r="F6" s="128"/>
      <c r="G6" s="129">
        <f ca="1">IFERROR(NOW()-F6,"")</f>
        <v>45941.744956944443</v>
      </c>
      <c r="H6" s="128"/>
      <c r="I6" s="124" t="str">
        <f>IFERROR(VLOOKUP(D6,DB!A:F,6,0),"")</f>
        <v/>
      </c>
      <c r="J6" s="124" t="str">
        <f>IFERROR(VLOOKUP(D6,DB!A:G,7,0),"")</f>
        <v/>
      </c>
      <c r="K6" s="130"/>
      <c r="L6" s="126" t="str">
        <f>IFERROR(VLOOKUP(D6,DB!A:I,9,0),"")</f>
        <v/>
      </c>
    </row>
    <row r="7" spans="1:16" ht="15" customHeight="1">
      <c r="A7" s="124"/>
      <c r="B7" s="124" t="str">
        <f>IFERROR(VLOOKUP(D7,DB!A:K,11,0),"")</f>
        <v/>
      </c>
      <c r="C7" s="125"/>
      <c r="D7" s="96"/>
      <c r="E7" s="101"/>
      <c r="F7" s="128"/>
      <c r="G7" s="129">
        <f ca="1">IFERROR(NOW()-F7,"")</f>
        <v>45941.744956944443</v>
      </c>
      <c r="H7" s="128"/>
      <c r="I7" s="124" t="str">
        <f>IFERROR(VLOOKUP(D7,DB!A:F,6,0),"")</f>
        <v/>
      </c>
      <c r="J7" s="124" t="str">
        <f>IFERROR(VLOOKUP(D7,DB!A:G,7,0),"")</f>
        <v/>
      </c>
      <c r="K7" s="130"/>
      <c r="L7" s="126" t="str">
        <f>IFERROR(VLOOKUP(D7,DB!A:I,9,0),"")</f>
        <v/>
      </c>
    </row>
    <row r="8" spans="1:16" ht="15" customHeight="1">
      <c r="A8" s="124"/>
      <c r="B8" s="124" t="str">
        <f>IFERROR(VLOOKUP(D8,DB!A:K,11,0),"")</f>
        <v/>
      </c>
      <c r="C8" s="125"/>
      <c r="D8" s="126"/>
      <c r="E8" s="101"/>
      <c r="F8" s="128"/>
      <c r="G8" s="129">
        <f ca="1">IFERROR(NOW()-F8,"")</f>
        <v>45941.744956944443</v>
      </c>
      <c r="H8" s="128"/>
      <c r="I8" s="124" t="str">
        <f>IFERROR(VLOOKUP(D8,DB!A:F,6,0),"")</f>
        <v/>
      </c>
      <c r="J8" s="124" t="str">
        <f>IFERROR(VLOOKUP(D8,DB!A:G,7,0),"")</f>
        <v/>
      </c>
      <c r="K8" s="130"/>
      <c r="L8" s="126" t="str">
        <f>IFERROR(VLOOKUP(D8,DB!A:I,9,0),"")</f>
        <v/>
      </c>
    </row>
    <row r="9" spans="1:16" ht="15" customHeight="1">
      <c r="A9" s="124"/>
      <c r="B9" s="124" t="str">
        <f>IFERROR(VLOOKUP(D9,DB!A:K,11,0),"")</f>
        <v/>
      </c>
      <c r="C9" s="125"/>
      <c r="D9" s="126"/>
      <c r="E9" s="101"/>
      <c r="F9" s="128"/>
      <c r="G9" s="129">
        <f ca="1">IFERROR(NOW()-F9,"")</f>
        <v>45941.744956944443</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96"/>
      <c r="E10" s="101"/>
      <c r="F10" s="128"/>
      <c r="G10" s="129">
        <f ca="1">IFERROR(NOW()-F10,"")</f>
        <v>45941.744956944443</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26"/>
      <c r="E11" s="101"/>
      <c r="F11" s="128"/>
      <c r="G11" s="129">
        <f ca="1">IFERROR(NOW()-F11,"")</f>
        <v>45941.744956944443</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58"/>
      <c r="E12" s="127"/>
      <c r="F12" s="128"/>
      <c r="G12" s="129">
        <f ca="1">IFERROR(NOW()-F12,"")</f>
        <v>45941.744956944443</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45941.744956944443</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45941.744956944443</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45941.744956944443</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45941.744956944443</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45941.744956944443</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45941.744956944443</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96"/>
      <c r="E19" s="127"/>
      <c r="F19" s="128"/>
      <c r="G19" s="129">
        <f ca="1">IFERROR(NOW()-F19,"")</f>
        <v>45941.744956944443</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45941.744956944443</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45941.744956944443</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45941.744956944443</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45941.744956944443</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45941.744956944443</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45941.744956944443</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45941.744956944443</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45941.744956944443</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45941.744956944443</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45941.744956944443</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45941.744956944443</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45941.744956944443</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45941.744956944443</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45941.744956944443</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45941.744956944443</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45941.744956944443</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45941.744956944443</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45941.744956944443</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45941.744956944443</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45941.744956944443</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45941.744956944443</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45941.744956944443</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45941.744956944443</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45941.744956944443</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45941.744956944443</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45941.744956944443</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45941.744956944443</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45941.744956944443</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45941.744956944443</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45941.744956944443</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45941.744956944443</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45941.744956944443</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45941.744956944443</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45941.744956944443</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45941.744956944443</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45941.744956944443</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45941.744956944443</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45941.744956944443</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45941.744956944443</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45941.744956944443</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45941.744956944443</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45941.744956944443</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45941.744956944443</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45941.744956944443</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45941.744956944443</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45941.744956944443</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45941.744956944443</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45941.744956944443</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45941.744956944443</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45941.744956944443</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45941.744956944443</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45941.744956944443</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45941.744956944443</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45941.744956944443</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45941.744956944443</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45941.744956944443</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45941.744956944443</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45941.744956944443</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45941.744956944443</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45941.744956944443</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45941.744956944443</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45941.744956944443</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45941.744956944443</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45941.744956944443</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45941.744956944443</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45941.744956944443</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45941.744956944443</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45941.744956944443</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45941.744956944443</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45941.744956944443</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45941.744956944443</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45941.744956944443</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45941.744956944443</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45941.744956944443</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45941.744956944443</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45941.744956944443</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45941.744956944443</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45941.744956944443</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45941.744956944443</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45941.744956944443</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45941.744956944443</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45941.744956944443</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45941.744956944443</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45941.744956944443</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45941.744956944443</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45941.744956944443</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45941.744956944443</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45941.744956944443</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45941.744956944443</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45941.744956944443</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45941.744956944443</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45941.744956944443</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45941.744956944443</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45941.744956944443</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45941.744956944443</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45941.744956944443</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45941.744956944443</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45941.744956944443</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45941.744956944443</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45941.744956944443</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45941.744956944443</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45941.744956944443</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45941.744956944443</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45941.744956944443</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45941.744956944443</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45941.744956944443</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45941.744956944443</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45941.744956944443</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45941.744956944443</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45941.744956944443</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45941.744956944443</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45941.744956944443</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45941.744956944443</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45941.744956944443</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45941.744956944443</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45941.744956944443</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45941.744956944443</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45941.744956944443</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45941.744956944443</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45941.744956944443</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45941.744956944443</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45941.744956944443</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45941.744956944443</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45941.744956944443</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45941.744956944443</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45941.744956944443</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45941.744956944443</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45941.744956944443</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45941.744956944443</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45941.744956944443</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45941.744956944443</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45941.744956944443</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45941.744956944443</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45941.744956944443</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45941.744956944443</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45941.744956944443</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45941.744956944443</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45941.744956944443</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45941.744956944443</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45941.744956944443</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45941.744956944443</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45941.744956944443</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45941.744956944443</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45941.744956944443</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45941.744956944443</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45941.744956944443</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45941.744956944443</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45941.744956944443</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45941.744956944443</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45941.744956944443</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45941.744956944443</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45941.744956944443</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45941.744956944443</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45941.744956944443</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45941.744956944443</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45941.744956944443</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45941.744956944443</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45941.744956944443</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45941.744956944443</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45941.744956944443</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45941.744956944443</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45941.744956944443</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45941.744956944443</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45941.744956944443</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45941.744956944443</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45941.744956944443</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45941.744956944443</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45941.744956944443</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45941.744956944443</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45941.744956944443</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45941.744956944443</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45941.744956944443</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45941.744956944443</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45941.744956944443</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45941.744956944443</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45941.744956944443</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45941.744956944443</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45941.744956944443</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45941.744956944443</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45941.744956944443</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45941.744956944443</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45941.744956944443</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45941.744956944443</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45941.744956944443</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45941.744956944443</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45941.744956944443</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45941.744956944443</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45941.744956944443</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45941.744956944443</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45941.744956944443</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45941.744956944443</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45941.744956944443</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45941.744956944443</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45941.744956944443</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45941.744956944443</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45941.744956944443</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45941.744956944443</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45941.744956944443</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45941.744956944443</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45941.744956944443</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45941.744956944443</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45941.744956944443</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45941.744956944443</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45941.744956944443</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45941.744956944443</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45941.744956944443</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45941.744956944443</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45941.744956944443</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45941.744956944443</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45941.744956944443</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45941.744956944443</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45941.744956944443</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45941.744956944443</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45941.744956944443</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45941.744956944443</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45941.744956944443</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45941.744956944443</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45941.744956944443</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45941.744956944443</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45941.744956944443</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45941.744956944443</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45941.744956944443</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45941.744956944443</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45941.744956944443</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45941.744956944443</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45941.744956944443</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45941.744956944443</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45941.744956944443</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45941.744956944443</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45941.744956944443</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45941.744956944443</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45941.744956944443</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45941.744956944443</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45941.744956944443</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45941.744956944443</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45941.744956944443</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45941.744956944443</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45941.744956944443</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45941.744956944443</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45941.744956944443</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45941.744956944443</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45941.744956944443</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45941.744956944443</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45941.744956944443</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45941.744956944443</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45941.744956944443</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45941.744956944443</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45941.744956944443</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45941.744956944443</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45941.744956944443</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45941.744956944443</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45941.744956944443</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45941.744956944443</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45941.744956944443</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45941.744956944443</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45941.744956944443</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45941.744956944443</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45941.744956944443</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45941.744956944443</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45941.744956944443</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45941.744956944443</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45941.744956944443</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45941.744956944443</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45941.744956944443</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45941.744956944443</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45941.744956944443</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45941.744956944443</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45941.744956944443</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45941.744956944443</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45941.744956944443</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45941.744956944443</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45941.744956944443</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45941.744956944443</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45941.744956944443</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45941.744956944443</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45941.744956944443</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45941.744956944443</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45941.744956944443</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45941.744956944443</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45941.744956944443</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45941.744956944443</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45941.744956944443</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45941.744956944443</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45941.744956944443</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45941.744956944443</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45941.744956944443</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45941.744956944443</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45941.744956944443</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45941.744956944443</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45941.744956944443</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45941.744956944443</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45941.744956944443</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45941.744956944443</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45941.744956944443</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45941.744956944443</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45941.744956944443</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45941.744956944443</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45941.744956944443</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45941.744956944443</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45941.744956944443</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45941.744956944443</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45941.744956944443</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45941.744956944443</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45941.744956944443</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45941.744956944443</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45941.744956944443</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45941.744956944443</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45941.744956944443</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45941.744956944443</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45941.744956944443</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45941.744956944443</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45941.744956944443</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45941.744956944443</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45941.744956944443</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45941.744956944443</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45941.744956944443</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45941.744956944443</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45941.744956944443</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45941.744956944443</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45941.744956944443</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45941.744956944443</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45941.744956944443</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45941.744956944443</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45941.744956944443</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45941.744956944443</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45941.744956944443</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45941.744956944443</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45941.744956944443</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45941.744956944443</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45941.744956944443</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45941.744956944443</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45941.744956944443</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45941.744956944443</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45941.744956944443</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45941.744956944443</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45941.744956944443</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45941.744956944443</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45941.744956944443</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45941.744956944443</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45941.744956944443</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45941.744956944443</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45941.744956944443</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45941.744956944443</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45941.744956944443</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45941.744956944443</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45941.744956944443</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45941.744956944443</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45941.744956944443</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45941.744956944443</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45941.744956944443</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45941.744956944443</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45941.744956944443</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45941.744956944443</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45941.744956944443</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45941.744956944443</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45941.744956944443</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45941.744956944443</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45941.744956944443</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45941.744956944443</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45941.744956944443</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45941.744956944443</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45941.744956944443</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45941.744956944443</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45941.744956944443</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45941.744956944443</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45941.744956944443</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45941.744956944443</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45941.744956944443</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45941.744956944443</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45941.744956944443</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45941.744956944443</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45941.744956944443</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45941.744956944443</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45941.744956944443</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45941.744956944443</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45941.744956944443</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45941.744956944443</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45941.744956944443</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45941.744956944443</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45941.744956944443</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45941.744956944443</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45941.744956944443</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45941.744956944443</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45941.744956944443</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45941.744956944443</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45941.744956944443</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45941.744956944443</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45941.744956944443</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45941.744956944443</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45941.744956944443</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45941.744956944443</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45941.744956944443</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45941.744956944443</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45941.744956944443</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45941.744956944443</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45941.744956944443</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45941.744956944443</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45941.744956944443</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45941.744956944443</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45941.744956944443</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45941.744956944443</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45941.744956944443</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45941.744956944443</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45941.744956944443</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45941.744956944443</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45941.744956944443</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45941.744956944443</v>
      </c>
      <c r="H426" s="128"/>
      <c r="I426" s="124" t="str">
        <f>IFERROR(VLOOKUP(D426,DB!A:F,6,0),"")</f>
        <v/>
      </c>
      <c r="J426" s="124" t="str">
        <f>IFERROR(VLOOKUP(D426,DB!A:G,7,0),"")</f>
        <v/>
      </c>
      <c r="K426" s="130"/>
      <c r="L426" s="126" t="str">
        <f>IFERROR(VLOOKUP(D426,DB!A:I,9,0),"")</f>
        <v/>
      </c>
    </row>
    <row r="427" spans="1:12" ht="15" customHeight="1">
      <c r="A427" s="124"/>
      <c r="B427" s="124" t="str">
        <f>IFERROR(VLOOKUP(D427,DB!A:K,11,0),"")</f>
        <v/>
      </c>
      <c r="C427" s="125"/>
      <c r="D427" s="126"/>
      <c r="E427" s="127"/>
      <c r="F427" s="128"/>
      <c r="G427" s="129">
        <f ca="1">IFERROR(NOW()-F427,"")</f>
        <v>45941.744956944443</v>
      </c>
      <c r="H427" s="128"/>
      <c r="I427" s="124" t="str">
        <f>IFERROR(VLOOKUP(D427,DB!A:F,6,0),"")</f>
        <v/>
      </c>
      <c r="J427" s="124" t="str">
        <f>IFERROR(VLOOKUP(D427,DB!A:G,7,0),"")</f>
        <v/>
      </c>
      <c r="K427" s="130"/>
      <c r="L427" s="126" t="str">
        <f>IFERROR(VLOOKUP(D427,DB!A:I,9,0),"")</f>
        <v/>
      </c>
    </row>
    <row r="428" spans="1:12" ht="15" customHeight="1">
      <c r="A428" s="131"/>
      <c r="B428" s="131" t="str">
        <f>IFERROR(VLOOKUP(D428,DB!A:K,11,0),"")</f>
        <v/>
      </c>
      <c r="C428" s="132"/>
      <c r="D428" s="133"/>
      <c r="E428" s="134"/>
      <c r="F428" s="135"/>
      <c r="G428" s="136">
        <f ca="1">IFERROR(NOW()-F428,"")</f>
        <v>45941.744956944443</v>
      </c>
      <c r="H428" s="135"/>
      <c r="I428" s="131" t="str">
        <f>IFERROR(VLOOKUP(D428,DB!A:F,6,0),"")</f>
        <v/>
      </c>
      <c r="J428" s="131" t="str">
        <f>IFERROR(VLOOKUP(D428,DB!A:G,7,0),"")</f>
        <v/>
      </c>
      <c r="K428" s="137"/>
      <c r="L428" s="133" t="str">
        <f>IFERROR(VLOOKUP(D428,DB!A:I,9,0),"")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tabSelected="1" workbookViewId="0">
      <selection activeCell="D6" sqref="D6"/>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59" t="s">
        <v>38953</v>
      </c>
      <c r="B1" s="159" t="s">
        <v>38954</v>
      </c>
      <c r="C1" s="159" t="s">
        <v>38955</v>
      </c>
      <c r="D1" s="159" t="s">
        <v>144</v>
      </c>
      <c r="E1" s="159" t="s">
        <v>38956</v>
      </c>
      <c r="F1" s="160" t="s">
        <v>38957</v>
      </c>
      <c r="G1" s="161" t="s">
        <v>38958</v>
      </c>
      <c r="H1" s="160" t="s">
        <v>38959</v>
      </c>
      <c r="I1" s="159" t="s">
        <v>38960</v>
      </c>
      <c r="J1" s="159" t="s">
        <v>38961</v>
      </c>
      <c r="K1" s="159" t="s">
        <v>38962</v>
      </c>
      <c r="L1" s="159" t="s">
        <v>8</v>
      </c>
      <c r="M1" s="97"/>
    </row>
    <row r="2" spans="1:13" ht="15">
      <c r="A2" s="37" t="s">
        <v>39065</v>
      </c>
      <c r="B2" s="37" t="str">
        <f>IFERROR(VLOOKUP(D2,DB!A:K,11,0),"")</f>
        <v>R5</v>
      </c>
      <c r="C2" s="37">
        <v>3</v>
      </c>
      <c r="D2" s="123" t="s">
        <v>36000</v>
      </c>
      <c r="E2" s="37" t="s">
        <v>38964</v>
      </c>
      <c r="F2" s="38">
        <v>45891.832060185188</v>
      </c>
      <c r="G2" s="154">
        <f ca="1">IFERROR(NOW()-F2,"")</f>
        <v>49.912896759255091</v>
      </c>
      <c r="H2" s="38">
        <v>45891.790393518517</v>
      </c>
      <c r="I2" s="37" t="str">
        <f>IFERROR(VLOOKUP(D2,DB!A:F,6,0),"")</f>
        <v>Generator-SG</v>
      </c>
      <c r="J2" s="37" t="str">
        <f>IFERROR(VLOOKUP(D2,DB!A:G,7,0),"")</f>
        <v>Vandalized</v>
      </c>
      <c r="K2" s="37" t="s">
        <v>39066</v>
      </c>
      <c r="L2" s="37" t="str">
        <f>IFERROR(VLOOKUP(D2,DB!A:I,9,0),"")</f>
        <v>Latis</v>
      </c>
      <c r="M2" s="122"/>
    </row>
    <row r="3" spans="1:13" ht="30.75">
      <c r="A3" s="37" t="s">
        <v>39067</v>
      </c>
      <c r="B3" s="37" t="str">
        <f>IFERROR(VLOOKUP(D3,DB!A:K,11,0),"")</f>
        <v>R5</v>
      </c>
      <c r="C3" s="37">
        <v>1</v>
      </c>
      <c r="D3" s="37" t="s">
        <v>31295</v>
      </c>
      <c r="E3" s="37" t="s">
        <v>38969</v>
      </c>
      <c r="F3" s="38">
        <v>45926.188877314817</v>
      </c>
      <c r="G3" s="154">
        <f t="shared" ref="G3" ca="1" si="0">IFERROR(NOW()-F3,"")</f>
        <v>15.556079629626765</v>
      </c>
      <c r="H3" s="38">
        <v>45926.158159722225</v>
      </c>
      <c r="I3" s="37" t="str">
        <f>IFERROR(VLOOKUP(D3,DB!A:F,6,0),"")</f>
        <v>SCECO</v>
      </c>
      <c r="J3" s="37" t="str">
        <f>IFERROR(VLOOKUP(D3,DB!A:G,7,0),"")</f>
        <v>Good</v>
      </c>
      <c r="K3" s="37" t="s">
        <v>39068</v>
      </c>
      <c r="L3" s="37" t="str">
        <f>IFERROR(VLOOKUP(D3,DB!A:I,9,0),"")</f>
        <v>Latis</v>
      </c>
      <c r="M3" s="122"/>
    </row>
    <row r="4" spans="1:13" ht="15">
      <c r="A4" s="37"/>
      <c r="B4" s="37" t="str">
        <f>IFERROR(VLOOKUP(D4,DB!A:K,11,0),"")</f>
        <v/>
      </c>
      <c r="C4" s="37"/>
      <c r="D4" s="37"/>
      <c r="E4" s="37"/>
      <c r="F4" s="38"/>
      <c r="G4" s="39">
        <f t="shared" ref="G4:G29" ca="1" si="1">IFERROR(NOW()-F4,"")</f>
        <v>45941.744956944443</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45941.744956944443</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45941.744956944443</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45941.744956944443</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45941.744956944443</v>
      </c>
      <c r="H8" s="38"/>
      <c r="I8" s="37" t="str">
        <f>IFERROR(VLOOKUP(D8,DB!A:F,6,0),"")</f>
        <v/>
      </c>
      <c r="J8" s="37" t="str">
        <f>IFERROR(VLOOKUP(D8,DB!A:G,7,0),"")</f>
        <v/>
      </c>
      <c r="K8" s="37"/>
      <c r="L8" s="37" t="str">
        <f>IFERROR(VLOOKUP(D8,DB!A:I,9,0),"")</f>
        <v/>
      </c>
    </row>
    <row r="9" spans="1:13" ht="15">
      <c r="A9" s="81"/>
      <c r="B9" s="81" t="str">
        <f>IFERROR(VLOOKUP(D9,DB!A:K,11,0),"")</f>
        <v/>
      </c>
      <c r="C9" s="81"/>
      <c r="D9" s="81"/>
      <c r="E9" s="81"/>
      <c r="F9" s="120"/>
      <c r="G9" s="121">
        <f t="shared" ca="1" si="1"/>
        <v>45941.744956944443</v>
      </c>
      <c r="H9" s="120"/>
      <c r="I9" s="81" t="str">
        <f>IFERROR(VLOOKUP(D9,DB!A:F,6,0),"")</f>
        <v/>
      </c>
      <c r="J9" s="81" t="str">
        <f>IFERROR(VLOOKUP(D9,DB!A:G,7,0),"")</f>
        <v/>
      </c>
      <c r="K9" s="81"/>
      <c r="L9" s="81" t="str">
        <f>IFERROR(VLOOKUP(D9,DB!A:I,9,0),"")</f>
        <v/>
      </c>
    </row>
    <row r="10" spans="1:13" ht="15">
      <c r="A10" s="37"/>
      <c r="B10" s="37" t="str">
        <f>IFERROR(VLOOKUP(D10,DB!A:K,11,0),"")</f>
        <v/>
      </c>
      <c r="C10" s="37"/>
      <c r="D10" s="37"/>
      <c r="E10" s="37"/>
      <c r="F10" s="38"/>
      <c r="G10" s="39">
        <f t="shared" ca="1" si="1"/>
        <v>45941.744956944443</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45941.744956944443</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45941.744956944443</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45941.744956944443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45941.744956944443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45941.744956944443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45941.744956944443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45941.744956944443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45941.744956944443</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45941.744956944443</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45941.744956944443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45941.744956944443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45941.744956944443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45941.744956944443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45941.744956944443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45941.744956944443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45941.744956944443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45941.744956944443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45941.744956944443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45941.744956944443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2">IFERROR(NOW()-F30,"")</f>
        <v>45941.744956944443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45941.744956944443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45941.744956944443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45941.744956944443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45941.744956944443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45941.744956944443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45941.744956944443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45941.744956944443</v>
      </c>
      <c r="H37" s="38"/>
      <c r="I37" s="37" t="str">
        <f>IFERROR(VLOOKUP(D37,DB!A:F,6,0),"")</f>
        <v/>
      </c>
      <c r="J37" s="37" t="str">
        <f>IFERROR(VLOOKUP(D37,DB!A:G,7,0),"")</f>
        <v/>
      </c>
      <c r="K37" s="37"/>
      <c r="L37" s="37" t="str">
        <f>IFERROR(VLOOKUP(D37,DB!A:I,9,0),"")</f>
        <v/>
      </c>
    </row>
    <row r="38" spans="1:12" ht="15">
      <c r="A38" s="81"/>
      <c r="B38" s="81" t="str">
        <f>IFERROR(VLOOKUP(D38,DB!A:K,11,0),"")</f>
        <v/>
      </c>
      <c r="C38" s="81"/>
      <c r="D38" s="81"/>
      <c r="E38" s="81"/>
      <c r="F38" s="120"/>
      <c r="G38" s="121">
        <f t="shared" ca="1" si="2"/>
        <v>45941.744956944443</v>
      </c>
      <c r="H38" s="120"/>
      <c r="I38" s="81" t="str">
        <f>IFERROR(VLOOKUP(D38,DB!A:F,6,0),"")</f>
        <v/>
      </c>
      <c r="J38" s="81" t="str">
        <f>IFERROR(VLOOKUP(D38,DB!A:G,7,0),"")</f>
        <v/>
      </c>
      <c r="K38" s="81"/>
      <c r="L38" s="81" t="str">
        <f>IFERROR(VLOOKUP(D38,DB!A:I,9,0),"")</f>
        <v/>
      </c>
    </row>
    <row r="39" spans="1:12" ht="15">
      <c r="A39" s="37"/>
      <c r="B39" s="37" t="str">
        <f>IFERROR(VLOOKUP(D39,DB!A:K,11,0),"")</f>
        <v/>
      </c>
      <c r="C39" s="37"/>
      <c r="D39" s="37"/>
      <c r="E39" s="37"/>
      <c r="F39" s="38"/>
      <c r="G39" s="39">
        <f t="shared" ca="1" si="2"/>
        <v>45941.744956944443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45941.744956944443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45941.744956944443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45941.744956944443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45941.744956944443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45941.744956944443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45941.744956944443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45941.744956944443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45941.744956944443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45941.744956944443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45941.744956944443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45941.744956944443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45941.744956944443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45941.744956944443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45941.744956944443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45941.744956944443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45941.744956944443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45941.744956944443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45941.744956944443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45941.744956944443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45941.744956944443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45941.744956944443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45941.744956944443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3">IFERROR(NOW()-F62,"")</f>
        <v>45941.744956944443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45941.744956944443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45941.744956944443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45941.744956944443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45941.744956944443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45941.744956944443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45941.744956944443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45941.744956944443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45941.744956944443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45941.744956944443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45941.744956944443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45941.744956944443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45941.744956944443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45941.744956944443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45941.744956944443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45941.744956944443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45941.744956944443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45941.744956944443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45941.744956944443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45941.744956944443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45941.744956944443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45941.744956944443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45941.744956944443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45941.744956944443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45941.744956944443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45941.744956944443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45941.744956944443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45941.744956944443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45941.744956944443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45941.744956944443</v>
      </c>
      <c r="H91" s="38"/>
      <c r="I91" s="37" t="str">
        <f>IFERROR(VLOOKUP(D91,DB!A:F,6,0),"")</f>
        <v/>
      </c>
      <c r="J91" s="37" t="str">
        <f>IFERROR(VLOOKUP(D91,DB!A:G,7,0),"")</f>
        <v/>
      </c>
      <c r="K91" s="37"/>
      <c r="L91" s="37" t="str">
        <f>IFERROR(VLOOKUP(D91,DB!A:I,9,0),"")</f>
        <v/>
      </c>
    </row>
    <row r="92" spans="1:12" ht="15">
      <c r="A92" s="81"/>
      <c r="B92" s="81" t="str">
        <f>IFERROR(VLOOKUP(D92,DB!A:K,11,0),"")</f>
        <v/>
      </c>
      <c r="C92" s="81"/>
      <c r="D92" s="81"/>
      <c r="E92" s="81"/>
      <c r="F92" s="120"/>
      <c r="G92" s="121">
        <f t="shared" ca="1" si="3"/>
        <v>45941.744956944443</v>
      </c>
      <c r="H92" s="120"/>
      <c r="I92" s="81" t="str">
        <f>IFERROR(VLOOKUP(D92,DB!A:F,6,0),"")</f>
        <v/>
      </c>
      <c r="J92" s="81" t="str">
        <f>IFERROR(VLOOKUP(D92,DB!A:G,7,0),"")</f>
        <v/>
      </c>
      <c r="K92" s="81"/>
      <c r="L92" s="81" t="str">
        <f>IFERROR(VLOOKUP(D92,DB!A:I,9,0),"")</f>
        <v/>
      </c>
    </row>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62" ht="15"/>
    <row r="765" ht="15"/>
    <row r="767" ht="15"/>
    <row r="770" ht="15"/>
    <row r="778" ht="15"/>
    <row r="779" ht="15"/>
    <row r="781" ht="15"/>
    <row r="782" ht="15"/>
    <row r="786" ht="15"/>
    <row r="787" ht="15"/>
    <row r="789" ht="15"/>
    <row r="790" ht="15"/>
    <row r="791" ht="15"/>
    <row r="792" ht="15"/>
    <row r="793" ht="15"/>
    <row r="794" ht="15"/>
    <row r="795" ht="15"/>
    <row r="796"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3" ht="15"/>
    <row r="891" ht="15"/>
    <row r="892" ht="15"/>
    <row r="894" ht="15"/>
    <row r="895" ht="15"/>
    <row r="896" ht="15"/>
    <row r="898" ht="15"/>
    <row r="899" ht="15"/>
    <row r="903" ht="15"/>
    <row r="904" ht="15"/>
    <row r="906" ht="15"/>
    <row r="907" ht="15"/>
    <row r="909" ht="15"/>
    <row r="910" ht="15"/>
    <row r="911" ht="15"/>
    <row r="912" ht="15"/>
    <row r="913" ht="15"/>
    <row r="914" ht="15"/>
    <row r="915" ht="15"/>
    <row r="916" ht="15"/>
    <row r="917" ht="15"/>
    <row r="919" ht="15"/>
    <row r="920" ht="15"/>
    <row r="922" ht="15"/>
    <row r="923"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2" ht="15"/>
    <row r="963" ht="15"/>
    <row r="965" ht="15"/>
    <row r="966" ht="15"/>
    <row r="967" ht="15"/>
    <row r="968" ht="15"/>
    <row r="969" ht="15"/>
    <row r="970" ht="15"/>
    <row r="971" ht="15"/>
    <row r="972" ht="15"/>
    <row r="974" ht="15"/>
    <row r="975" ht="15"/>
    <row r="977" ht="15"/>
    <row r="978" ht="15"/>
    <row r="981" ht="15"/>
    <row r="982" ht="15"/>
    <row r="985" ht="15"/>
    <row r="988" ht="15"/>
    <row r="989" ht="15"/>
    <row r="991" ht="15"/>
    <row r="992" ht="15"/>
    <row r="994" ht="15"/>
    <row r="995"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9" ht="15"/>
    <row r="1190" ht="15"/>
    <row r="1191" ht="15"/>
    <row r="1193" ht="15"/>
    <row r="1194" ht="15"/>
    <row r="1201" ht="15"/>
    <row r="1202" ht="15"/>
    <row r="1203" ht="15"/>
    <row r="1204" ht="15"/>
    <row r="1205" ht="15"/>
    <row r="1206" ht="15"/>
    <row r="1209" ht="15"/>
    <row r="1210" ht="15"/>
    <row r="1211" ht="15"/>
    <row r="1212" ht="15"/>
    <row r="1213" ht="15"/>
    <row r="1214" ht="15"/>
    <row r="1215" ht="15"/>
    <row r="1217" ht="15"/>
    <row r="1218" ht="15"/>
    <row r="1219" ht="15"/>
    <row r="1220" ht="15"/>
    <row r="1221" ht="15"/>
    <row r="1222" ht="15"/>
    <row r="1223"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8" ht="15"/>
    <row r="1265" ht="15"/>
    <row r="1268" ht="15"/>
    <row r="1269" ht="15"/>
    <row r="1271" ht="15"/>
    <row r="1272" ht="15"/>
    <row r="1273" ht="15"/>
    <row r="1276" ht="15"/>
    <row r="1277" ht="15"/>
    <row r="1280" ht="15"/>
    <row r="1282" ht="15"/>
    <row r="1283" ht="15"/>
    <row r="1285" ht="15"/>
    <row r="1286" ht="15"/>
    <row r="1288" ht="15"/>
    <row r="1289"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5" ht="15"/>
    <row r="1323"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47" ht="15"/>
    <row r="1348" ht="15"/>
    <row r="1349" ht="15"/>
    <row r="1351" ht="15"/>
    <row r="1352" ht="15"/>
    <row r="1353" ht="15"/>
    <row r="1354" ht="15"/>
    <row r="1355" ht="15"/>
    <row r="1356" ht="15"/>
    <row r="1357" ht="15"/>
    <row r="1358" ht="15"/>
    <row r="1359" ht="15"/>
    <row r="1362" ht="15"/>
    <row r="1363" ht="15"/>
    <row r="1365" ht="15"/>
    <row r="1366" ht="15"/>
    <row r="1367" ht="15"/>
    <row r="1368" ht="15"/>
    <row r="1370" ht="15"/>
    <row r="1372" ht="15"/>
    <row r="1376" ht="15"/>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5"/>
  <sheetViews>
    <sheetView workbookViewId="0">
      <selection activeCell="D11" sqref="D11"/>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39069</v>
      </c>
      <c r="B2" s="146" t="s">
        <v>5398</v>
      </c>
      <c r="C2" s="145">
        <v>1</v>
      </c>
      <c r="D2" s="146" t="s">
        <v>34463</v>
      </c>
      <c r="E2" s="145" t="s">
        <v>39070</v>
      </c>
      <c r="F2" s="147">
        <v>45926.772847222222</v>
      </c>
      <c r="G2" s="148">
        <f ca="1">IFERROR(NOW()-F2,"-")</f>
        <v>14.972109722220921</v>
      </c>
      <c r="H2" s="149">
        <v>45927.449074074102</v>
      </c>
      <c r="I2" s="146" t="str">
        <f>IFERROR(VLOOKUP(D2,DB!A:F,6,0),"")</f>
        <v>SCECO</v>
      </c>
      <c r="J2" s="146" t="str">
        <f>IFERROR(VLOOKUP(D2,DB!A:G,7,0),"")</f>
        <v>Weak</v>
      </c>
      <c r="K2" s="145" t="s">
        <v>39071</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39072</v>
      </c>
      <c r="B3" s="146" t="str">
        <f>IFERROR(VLOOKUP(D3,DB!A:K,11,0),"")</f>
        <v>R6</v>
      </c>
      <c r="C3" s="145">
        <v>1</v>
      </c>
      <c r="D3" s="146" t="s">
        <v>34282</v>
      </c>
      <c r="E3" s="145" t="s">
        <v>38964</v>
      </c>
      <c r="F3" s="149">
        <v>45939.529062499998</v>
      </c>
      <c r="G3" s="148">
        <f ca="1">IFERROR(NOW()-F3,"-")</f>
        <v>2.2158944444454391</v>
      </c>
      <c r="H3" s="149">
        <v>45927.987534722219</v>
      </c>
      <c r="I3" s="146" t="str">
        <f>IFERROR(VLOOKUP(D3,DB!A:F,6,0),"")</f>
        <v>SCECO</v>
      </c>
      <c r="J3" s="146" t="str">
        <f>IFERROR(VLOOKUP(D3,DB!A:G,7,0),"")</f>
        <v>Vandalized</v>
      </c>
      <c r="K3" s="145" t="s">
        <v>39073</v>
      </c>
      <c r="L3" s="146" t="str">
        <f>IFERROR(VLOOKUP(D3,DB!A:I,9,0),"")</f>
        <v>Latis</v>
      </c>
    </row>
    <row r="4" spans="1:16383" ht="31.5" customHeight="1">
      <c r="A4" s="145" t="s">
        <v>39074</v>
      </c>
      <c r="B4" s="146" t="s">
        <v>5398</v>
      </c>
      <c r="C4" s="145">
        <v>1</v>
      </c>
      <c r="D4" s="146" t="s">
        <v>32861</v>
      </c>
      <c r="E4" s="145" t="s">
        <v>39070</v>
      </c>
      <c r="F4" s="147">
        <v>45933.880972222221</v>
      </c>
      <c r="G4" s="148">
        <f ca="1">IFERROR(NOW()-F4,"-")</f>
        <v>7.8639847222220851</v>
      </c>
      <c r="H4" s="149">
        <v>45929.455266203702</v>
      </c>
      <c r="I4" s="146" t="str">
        <f>IFERROR(VLOOKUP(D4,DB!A:F,6,0),"")</f>
        <v>SCECO</v>
      </c>
      <c r="J4" s="146" t="str">
        <f>IFERROR(VLOOKUP(D4,DB!A:G,7,0),"")</f>
        <v>In progress</v>
      </c>
      <c r="K4" s="145" t="s">
        <v>39075</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39076</v>
      </c>
      <c r="B5" s="146" t="s">
        <v>5398</v>
      </c>
      <c r="C5" s="145">
        <v>1</v>
      </c>
      <c r="D5" s="146" t="s">
        <v>33408</v>
      </c>
      <c r="E5" s="145" t="s">
        <v>38964</v>
      </c>
      <c r="F5" s="147">
        <v>45941.023958333331</v>
      </c>
      <c r="G5" s="148">
        <f ca="1">IFERROR(NOW()-F5,"-")</f>
        <v>0.7209986111120088</v>
      </c>
      <c r="H5" s="149">
        <v>45934.470231481479</v>
      </c>
      <c r="I5" s="146" t="str">
        <f>IFERROR(VLOOKUP(D5,DB!A:F,6,0),"")</f>
        <v>SCECO</v>
      </c>
      <c r="J5" s="146" t="str">
        <f>IFERROR(VLOOKUP(D5,DB!A:G,7,0),"")</f>
        <v>Dead</v>
      </c>
      <c r="K5" s="145" t="s">
        <v>39075</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39077</v>
      </c>
      <c r="B6" s="106" t="str">
        <f>IFERROR(VLOOKUP(D6,DB!A:K,11,0),"")</f>
        <v>R6</v>
      </c>
      <c r="C6" s="108">
        <v>3</v>
      </c>
      <c r="D6" s="106" t="s">
        <v>32435</v>
      </c>
      <c r="E6" s="109" t="s">
        <v>38969</v>
      </c>
      <c r="F6" s="110">
        <v>45941.699826388889</v>
      </c>
      <c r="G6" s="78">
        <f ca="1">IFERROR(NOW()-F6,"-")</f>
        <v>4.5130555554351304E-2</v>
      </c>
      <c r="H6" s="110">
        <v>45941.702893518515</v>
      </c>
      <c r="I6" s="106" t="str">
        <f>IFERROR(VLOOKUP(D6,DB!A:F,6,0),"")</f>
        <v>SCECO</v>
      </c>
      <c r="J6" s="105" t="str">
        <f>IFERROR(VLOOKUP(D6,DB!A:G,7,0),"")</f>
        <v>Good</v>
      </c>
      <c r="K6" s="111" t="s">
        <v>39078</v>
      </c>
      <c r="L6" s="112" t="str">
        <f>IFERROR(VLOOKUP(D6,DB!A:I,9,0),"")</f>
        <v>Latis</v>
      </c>
    </row>
    <row r="7" spans="1:16383" ht="31.5" customHeight="1">
      <c r="A7" s="107" t="s">
        <v>39079</v>
      </c>
      <c r="B7" s="106" t="str">
        <f>IFERROR(VLOOKUP(D7,DB!A:K,11,0),"")</f>
        <v>R6</v>
      </c>
      <c r="C7" s="108">
        <v>1</v>
      </c>
      <c r="D7" s="106" t="s">
        <v>34200</v>
      </c>
      <c r="E7" s="145" t="s">
        <v>39070</v>
      </c>
      <c r="F7" s="110">
        <v>45941.725185185183</v>
      </c>
      <c r="G7" s="78">
        <f ca="1">IFERROR(NOW()-F7,"-")</f>
        <v>1.977175926003838E-2</v>
      </c>
      <c r="H7" s="110">
        <v>45941.720451388886</v>
      </c>
      <c r="I7" s="106" t="str">
        <f>IFERROR(VLOOKUP(D7,DB!A:F,6,0),"")</f>
        <v>SCECO</v>
      </c>
      <c r="J7" s="105" t="str">
        <f>IFERROR(VLOOKUP(D7,DB!A:G,7,0),"")</f>
        <v>Weak</v>
      </c>
      <c r="K7" s="111" t="s">
        <v>39080</v>
      </c>
      <c r="L7" s="112" t="str">
        <f>IFERROR(VLOOKUP(D7,DB!A:I,9,0),"")</f>
        <v>Latis</v>
      </c>
    </row>
    <row r="8" spans="1:16383" ht="31.5" customHeight="1">
      <c r="A8" s="107"/>
      <c r="B8" s="106" t="str">
        <f>IFERROR(VLOOKUP(D8,DB!A:K,11,0),"")</f>
        <v/>
      </c>
      <c r="C8" s="108"/>
      <c r="D8" s="106"/>
      <c r="E8" s="109"/>
      <c r="F8" s="110"/>
      <c r="G8" s="78">
        <f ca="1">IFERROR(NOW()-F8,"-")</f>
        <v>45941.744956944443</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06"/>
      <c r="E9" s="109"/>
      <c r="F9" s="110"/>
      <c r="G9" s="78">
        <f ca="1">IFERROR(NOW()-F9,"-")</f>
        <v>45941.744956944443</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64"/>
      <c r="E10" s="109"/>
      <c r="F10" s="110"/>
      <c r="G10" s="78">
        <f ca="1">IFERROR(NOW()-F10,"-")</f>
        <v>45941.744956944443</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64"/>
      <c r="E11" s="109"/>
      <c r="F11" s="110"/>
      <c r="G11" s="78">
        <f ca="1">IFERROR(NOW()-F11,"-")</f>
        <v>45941.744956944443</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64"/>
      <c r="E12" s="109"/>
      <c r="F12" s="110"/>
      <c r="G12" s="78">
        <f ca="1">IFERROR(NOW()-F12,"-")</f>
        <v>45941.744956944443</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45941.744956944443</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45941.744956944443</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45941.744956944443</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45941.744956944443</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45941.744956944443</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45941.744956944443</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45941.744956944443</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45941.744956944443</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45941.744956944443</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45941.744956944443</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45941.744956944443</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45941.744956944443</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45941.744956944443</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45941.744956944443</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45941.744956944443</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45941.744956944443</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45941.744956944443</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45941.744956944443</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45941.744956944443</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45941.744956944443</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45941.744956944443</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45941.744956944443</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45941.744956944443</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45941.744956944443</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45941.744956944443</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45941.744956944443</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45941.744956944443</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45941.744956944443</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45941.744956944443</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45941.744956944443</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45941.744956944443</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45941.744956944443</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45941.744956944443</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45941.744956944443</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45941.744956944443</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45941.744956944443</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45941.744956944443</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45941.744956944443</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45941.744956944443</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45941.744956944443</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45941.744956944443</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45941.744956944443</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45941.744956944443</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45941.744956944443</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45941.744956944443</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45941.744956944443</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45941.744956944443</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45941.744956944443</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45941.744956944443</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45941.744956944443</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45941.744956944443</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45941.744956944443</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45941.744956944443</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45941.744956944443</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45941.744956944443</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45941.744956944443</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45941.744956944443</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45941.744956944443</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45941.744956944443</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45941.744956944443</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45941.744956944443</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45941.744956944443</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45941.744956944443</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45941.744956944443</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45941.744956944443</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45941.744956944443</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45941.744956944443</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45941.744956944443</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45941.744956944443</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45941.744956944443</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45941.744956944443</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45941.744956944443</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45941.744956944443</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45941.744956944443</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45941.744956944443</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45941.744956944443</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45941.744956944443</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45941.744956944443</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45941.744956944443</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45941.744956944443</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45941.744956944443</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45941.744956944443</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45941.744956944443</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45941.744956944443</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45941.744956944443</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45941.744956944443</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45941.744956944443</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45941.744956944443</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45941.744956944443</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45941.744956944443</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45941.744956944443</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45941.744956944443</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45941.744956944443</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45941.744956944443</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45941.744956944443</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45941.744956944443</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45941.744956944443</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45941.744956944443</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45941.744956944443</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45941.744956944443</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45941.744956944443</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45941.744956944443</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45941.744956944443</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45941.744956944443</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45941.744956944443</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45941.744956944443</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45941.744956944443</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45941.744956944443</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45941.744956944443</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45941.744956944443</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45941.744956944443</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45941.744956944443</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45941.744956944443</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45941.744956944443</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45941.744956944443</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45941.744956944443</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45941.744956944443</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45941.744956944443</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45941.744956944443</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45941.744956944443</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45941.744956944443</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45941.744956944443</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45941.744956944443</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45941.744956944443</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45941.744956944443</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45941.744956944443</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45941.744956944443</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45941.744956944443</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45941.744956944443</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45941.744956944443</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45941.744956944443</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45941.744956944443</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45941.744956944443</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45941.744956944443</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45941.744956944443</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45941.744956944443</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45941.744956944443</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45941.744956944443</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45941.744956944443</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45941.744956944443</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45941.744956944443</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45941.744956944443</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45941.744956944443</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45941.744956944443</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45941.744956944443</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45941.744956944443</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45941.744956944443</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45941.744956944443</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45941.744956944443</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45941.744956944443</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45941.744956944443</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45941.744956944443</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45941.744956944443</v>
      </c>
      <c r="H165" s="110"/>
      <c r="I165" s="106" t="str">
        <f>IFERROR(VLOOKUP(D165,DB!A:F,6,0),"")</f>
        <v/>
      </c>
      <c r="J165" s="105" t="str">
        <f>IFERROR(VLOOKUP(D165,DB!A:G,7,0),"")</f>
        <v/>
      </c>
      <c r="K165" s="111"/>
      <c r="L165" s="112" t="str">
        <f>IFERROR(VLOOKUP(D165,DB!A:I,9,0),"")</f>
        <v/>
      </c>
    </row>
  </sheetData>
  <dataValidations count="2">
    <dataValidation allowBlank="1" showInputMessage="1" showErrorMessage="1" sqref="E1" xr:uid="{380493DB-286A-4683-AF55-C78F04945A49}"/>
    <dataValidation type="list" allowBlank="1" showInputMessage="1" showErrorMessage="1" sqref="E3 E5:E6 E8:E16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2025-10-11T14:54:34Z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