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45" documentId="13_ncr:1_{F6CB121F-512D-4AA6-A0C1-0FB36C537598}" xr6:coauthVersionLast="47" xr6:coauthVersionMax="47" xr10:uidLastSave="{98730C7D-8A28-4417-A0B7-2458833FB5C1}"/>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G5" i="6"/>
  <c r="G6" i="6"/>
  <c r="G2" i="6"/>
  <c r="G3" i="6"/>
  <c r="G4" i="6"/>
  <c r="L4" i="4"/>
  <c r="J4" i="4"/>
  <c r="I4" i="4"/>
  <c r="G4" i="4"/>
  <c r="B4"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13" i="3"/>
  <c r="G14" i="3"/>
  <c r="G15" i="3"/>
  <c r="G16" i="3"/>
  <c r="I3" i="4"/>
  <c r="J3" i="4"/>
  <c r="I3" i="6"/>
  <c r="I4" i="6"/>
  <c r="L13" i="3"/>
  <c r="J13" i="3"/>
  <c r="I13" i="3"/>
  <c r="B13" i="3"/>
  <c r="B5" i="6"/>
  <c r="I5" i="6"/>
  <c r="J5" i="6"/>
  <c r="L5" i="6"/>
  <c r="B6" i="6"/>
  <c r="I6" i="6"/>
  <c r="J6" i="6"/>
  <c r="L6" i="6"/>
  <c r="B7" i="6"/>
  <c r="G7" i="6"/>
  <c r="I7" i="6"/>
  <c r="J7" i="6"/>
  <c r="L7" i="6"/>
  <c r="B8" i="6"/>
  <c r="G8" i="6"/>
  <c r="I8" i="6"/>
  <c r="J8" i="6"/>
  <c r="L8"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3" i="1"/>
  <c r="I3" i="1"/>
  <c r="J3" i="1"/>
  <c r="L3" i="1"/>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<sst xmlns="http://schemas.openxmlformats.org/spreadsheetml/2006/main" count="178603" uniqueCount="39086">
  <si>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</si>
  <si>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</si>
  <si>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</si>
  <si>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</si>
  <si>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</si>
  <si>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</si>
  <si>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</si>
  <si>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</si>
  <si>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</si>
  <si>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</si>
  <si>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</si>
  <si>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</si>
  <si>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</si>
  <si>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</si>
  <si>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</si>
  <si>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</si>
  <si>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</si>
  <si>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</si>
  <si>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</si>
  <si>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</si>
  <si>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</si>
  <si>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</si>
  <si>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</si>
  <si>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</si>
  <si>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</si>
  <si>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</si>
  <si>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</si>
  <si>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</si>
  <si>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</si>
  <si>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</si>
  <si>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</si>
  <si>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</si>
  <si>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</si>
  <si>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</si>
  <si>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</si>
  <si>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</si>
  <si>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</si>
  <si>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</si>
  <si>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</si>
  <si>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</si>
  <si>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</si>
  <si>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</si>
  <si>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</si>
  <si>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</si>
  <si>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</si>
  <si>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</si>
  <si>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</si>
  <si>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</si>
  <si>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</si>
  <si>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</si>
  <si>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</si>
  <si>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</si>
  <si>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</si>
  <si>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</si>
  <si>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</si>
  <si>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</si>
  <si>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</si>
  <si>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</si>
  <si>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</si>
  <si>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</si>
  <si>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</si>
  <si>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</si>
  <si>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</si>
  <si>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</si>
  <si>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</si>
  <si>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</si>
  <si>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</si>
  <si>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</si>
  <si>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</si>
  <si>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</si>
  <si>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</si>
  <si>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</si>
  <si>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</si>
  <si>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</si>
  <si>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</si>
  <si>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</si>
  <si>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</si>
  <si>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</si>
  <si>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</si>
  <si>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</si>
  <si>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</si>
  <si>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</si>
  <si>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</si>
  <si>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</si>
  <si>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</si>
  <si>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</si>
  <si>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</si>
  <si>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</si>
  <si>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</si>
  <si>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</si>
  <si>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</si>
  <si>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</si>
  <si>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</si>
  <si>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</si>
  <si>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</si>
  <si>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</si>
  <si>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</si>
  <si>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</si>
  <si>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</si>
  <si>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</si>
  <si>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</si>
  <si>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</si>
  <si>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</si>
  <si>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</si>
  <si>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</si>
  <si>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</si>
  <si>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</si>
  <si>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</si>
  <si>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</si>
  <si>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</si>
  <si>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</si>
  <si>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</si>
  <si>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</si>
  <si>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</si>
  <si>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</si>
  <si>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</si>
  <si>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</si>
  <si>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</si>
  <si>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</si>
  <si>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</si>
  <si>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</si>
  <si>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</si>
  <si>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</si>
  <si>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</si>
  <si>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</si>
  <si>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</si>
  <si>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</si>
  <si>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</si>
  <si>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</si>
  <si>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</si>
  <si>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</si>
  <si>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</si>
  <si>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</si>
  <si>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</si>
  <si>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</si>
  <si>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</si>
  <si>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</si>
  <si>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</si>
  <si>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</si>
  <si>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</si>
  <si>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</si>
  <si>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</si>
  <si>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</si>
  <si>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</si>
  <si>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</si>
  <si>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</si>
  <si>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</si>
  <si>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</si>
  <si>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</si>
  <si>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</si>
  <si>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</si>
  <si>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</si>
  <si>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</si>
  <si>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</si>
  <si>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</si>
  <si>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</si>
  <si>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</si>
  <si>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</si>
  <si>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</si>
  <si>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</si>
  <si>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</si>
  <si>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</si>
  <si>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</si>
  <si>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</si>
  <si>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</si>
  <si>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</si>
  <si>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</si>
  <si>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</si>
  <si>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</si>
  <si>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</si>
  <si>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</si>
  <si>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</si>
  <si>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</si>
  <si>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</si>
  <si>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</si>
  <si>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</si>
  <si>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</si>
  <si>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</si>
  <si>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</si>
  <si>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</si>
  <si>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</si>
  <si>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</si>
  <si>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</si>
  <si>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</si>
  <si>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</si>
  <si>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</si>
  <si>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</si>
  <si>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</si>
  <si>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</si>
  <si>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</si>
  <si>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</si>
  <si>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</si>
  <si>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</si>
  <si>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</si>
  <si>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</si>
  <si>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</si>
  <si>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</si>
  <si>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</si>
  <si>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</si>
  <si>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</si>
  <si>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</si>
  <si>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</si>
  <si>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</si>
  <si>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</si>
  <si>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</si>
  <si>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</si>
  <si>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</si>
  <si>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</si>
  <si>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</si>
  <si>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</si>
  <si>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</si>
  <si>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</si>
  <si>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</si>
  <si>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</si>
  <si>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</si>
  <si>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</si>
  <si>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</si>
  <si>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</si>
  <si>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</si>
  <si>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</si>
  <si>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</si>
  <si>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</si>
  <si>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</si>
  <si>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</si>
  <si>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</si>
  <si>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</si>
  <si>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</si>
  <si>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</si>
  <si>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</si>
  <si>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</si>
  <si>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</si>
  <si>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</si>
  <si>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</si>
  <si>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</si>
  <si>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</si>
  <si>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</si>
  <si>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</si>
  <si>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</si>
  <si>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</si>
  <si>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</si>
  <si>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</si>
  <si>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</si>
  <si>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</si>
  <si>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</si>
  <si>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</si>
  <si>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</si>
  <si>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</si>
  <si>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</si>
  <si>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</si>
  <si>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</si>
  <si>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</si>
  <si>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</si>
  <si>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</si>
  <si>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</si>
  <si>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</si>
  <si>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</si>
  <si>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</si>
  <si>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</si>
  <si>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</si>
  <si>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</si>
  <si>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</si>
  <si>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</si>
  <si>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</si>
  <si>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</si>
  <si>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</si>
  <si>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</si>
  <si>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</si>
  <si>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</si>
  <si>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</si>
  <si>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</si>
  <si>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</si>
  <si>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</si>
  <si>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</si>
  <si>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</si>
  <si>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</si>
  <si>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</si>
  <si>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</si>
  <si>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</si>
  <si>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</si>
  <si>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</si>
  <si>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</si>
  <si>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</si>
  <si>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</si>
  <si>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</si>
  <si>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</si>
  <si>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</si>
  <si>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</si>
  <si>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</si>
  <si>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</si>
  <si>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</si>
  <si>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</si>
  <si>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</si>
  <si>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</si>
  <si>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</si>
  <si>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</si>
  <si>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</si>
  <si>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</si>
  <si>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</si>
  <si>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</si>
  <si>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</si>
  <si>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</si>
  <si>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</si>
  <si>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</si>
  <si>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</si>
  <si>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</si>
  <si>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</si>
  <si>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</si>
  <si>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</si>
  <si>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</si>
  <si>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</si>
  <si>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</si>
  <si>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</si>
  <si>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</si>
  <si>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</si>
  <si>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</si>
  <si>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</si>
  <si>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</si>
  <si>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</si>
  <si>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</si>
  <si>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</si>
  <si>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</si>
  <si>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</si>
  <si>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</si>
  <si>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</si>
  <si>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</si>
  <si>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</si>
  <si>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</si>
  <si>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</si>
  <si>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</si>
  <si>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</si>
  <si>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</si>
  <si>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</si>
  <si>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</si>
  <si>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</si>
  <si>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</si>
  <si>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</si>
  <si>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</si>
  <si>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</si>
  <si>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</si>
  <si>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</si>
  <si>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</si>
  <si>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</si>
  <si>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</si>
  <si>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</si>
  <si>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</si>
  <si>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</si>
  <si>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</si>
  <si>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</si>
  <si>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</si>
  <si>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</si>
  <si>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</si>
  <si>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</si>
  <si>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</si>
  <si>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</si>
  <si>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</si>
  <si>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</si>
  <si>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</si>
  <si>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</si>
  <si>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</si>
  <si>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</si>
  <si>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</si>
  <si>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</si>
  <si>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</si>
  <si>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</si>
  <si>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</si>
  <si>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</si>
  <si>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</si>
  <si>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</si>
  <si>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</si>
  <si>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</si>
  <si>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</si>
  <si>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</si>
  <si>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</si>
  <si>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</si>
  <si>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</si>
  <si>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</si>
  <si>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</si>
  <si>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</si>
  <si>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</si>
  <si>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</si>
  <si>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</si>
  <si>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</si>
  <si>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</si>
  <si>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</si>
  <si>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</si>
  <si>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</si>
  <si>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</si>
  <si>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</si>
  <si>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</si>
  <si>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</si>
  <si>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</si>
  <si>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</si>
  <si>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</si>
  <si>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</si>
  <si>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</si>
  <si>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</si>
  <si>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</si>
  <si>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</si>
  <si>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</si>
  <si>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</si>
  <si>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</si>
  <si>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</si>
  <si>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</si>
  <si>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</si>
  <si>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</si>
  <si>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</si>
  <si>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</si>
  <si>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</si>
  <si>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</si>
  <si>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</si>
  <si>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</si>
  <si>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</si>
  <si>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</si>
  <si>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</si>
  <si>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</si>
  <si>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</si>
  <si>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</si>
  <si>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</si>
  <si>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</si>
  <si>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</si>
  <si>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</si>
  <si>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</si>
  <si>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</si>
  <si>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</si>
  <si>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</si>
  <si>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</si>
  <si>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</si>
  <si>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</si>
  <si>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</si>
  <si>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</si>
  <si>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</si>
  <si>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</si>
  <si>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</si>
  <si>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</si>
  <si>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</si>
  <si>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</si>
  <si>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</si>
  <si>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</si>
  <si>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</si>
  <si>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</si>
  <si>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</si>
  <si>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</si>
  <si>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</si>
  <si>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</si>
  <si>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</si>
  <si>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</si>
  <si>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</si>
  <si>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</si>
  <si>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</si>
  <si>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</si>
  <si>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</si>
  <si>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</si>
  <si>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</si>
  <si>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</si>
  <si>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</si>
  <si>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</si>
  <si>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</si>
  <si>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</si>
  <si>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</si>
  <si>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</si>
  <si>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</si>
  <si>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</si>
  <si>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</si>
  <si>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</si>
  <si>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</si>
  <si>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</si>
  <si>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</si>
  <si>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</si>
  <si>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</si>
  <si>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</si>
  <si>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</si>
  <si>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</si>
  <si>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</si>
  <si>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</si>
  <si>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</si>
  <si>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</si>
  <si>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</si>
  <si>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</si>
  <si>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</si>
  <si>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</si>
  <si>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</si>
  <si>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</si>
  <si>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</si>
  <si>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</si>
  <si>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</si>
  <si>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</si>
  <si>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</si>
  <si>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</si>
  <si>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</si>
  <si>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</si>
  <si>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</si>
  <si>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</si>
  <si>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</si>
  <si>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</si>
  <si>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</si>
  <si>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</si>
  <si>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</si>
  <si>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</si>
  <si>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</si>
  <si>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</si>
  <si>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</si>
  <si>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</si>
  <si>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</si>
  <si>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</si>
  <si>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</si>
  <si>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</si>
  <si>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</si>
  <si>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</si>
  <si>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</si>
  <si>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</si>
  <si>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</si>
  <si>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</si>
  <si>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</si>
  <si>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</si>
  <si>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</si>
  <si>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</si>
  <si>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</si>
  <si>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</si>
  <si>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</si>
  <si>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</si>
  <si>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</si>
  <si>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</si>
  <si>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</si>
  <si>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</si>
  <si>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</si>
  <si>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</si>
  <si>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</si>
  <si>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</si>
  <si>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</si>
  <si>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</si>
  <si>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</si>
  <si>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</si>
  <si>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</si>
  <si>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</si>
  <si>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</si>
  <si>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</si>
  <si>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</si>
  <si>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</si>
  <si>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</si>
  <si>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</si>
  <si>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</si>
  <si>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</si>
  <si>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</si>
  <si>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</si>
  <si>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</si>
  <si>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</si>
  <si>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</si>
  <si>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</si>
  <si>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</si>
  <si>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</si>
  <si>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</si>
  <si>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</si>
  <si>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</si>
  <si>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</si>
  <si>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</si>
  <si>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</si>
  <si>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</si>
  <si>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</si>
  <si>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</si>
  <si>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</si>
  <si>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</si>
  <si>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</si>
  <si>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</si>
  <si>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</si>
  <si>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</si>
  <si>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</si>
  <si>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</si>
  <si>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</si>
  <si>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</si>
  <si>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</si>
  <si>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</si>
  <si>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</si>
  <si>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</si>
  <si>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</si>
  <si>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</si>
  <si>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</si>
  <si>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</si>
  <si>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</si>
  <si>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</si>
  <si>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</si>
  <si>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</si>
  <si>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</si>
  <si>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</si>
  <si>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</si>
  <si>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</si>
  <si>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</si>
  <si>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</si>
  <si>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</si>
  <si>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</si>
  <si>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</si>
  <si>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</si>
  <si>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</si>
  <si>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</si>
  <si>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</si>
  <si>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</si>
  <si>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</si>
  <si>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</si>
  <si>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</si>
  <si>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</si>
  <si>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</si>
  <si>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</si>
  <si>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</si>
  <si>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</si>
  <si>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</si>
  <si>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</si>
  <si>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</si>
  <si>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</si>
  <si>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</si>
  <si>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</si>
  <si>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</si>
  <si>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</si>
  <si>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</si>
  <si>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</si>
  <si>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</si>
  <si>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</si>
  <si>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</si>
  <si>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</si>
  <si>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</si>
  <si>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</si>
  <si>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</si>
  <si>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</si>
  <si>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</si>
  <si>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</si>
  <si>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</si>
  <si>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</si>
  <si>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</si>
  <si>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</si>
  <si>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</si>
  <si>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</si>
  <si>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</si>
  <si>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</si>
  <si>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</si>
  <si>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</si>
  <si>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</si>
  <si>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</si>
  <si>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</si>
  <si>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</si>
  <si>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</si>
  <si>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</si>
  <si>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</si>
  <si>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</si>
  <si>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</si>
  <si>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</si>
  <si>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</si>
  <si>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</si>
  <si>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</si>
  <si>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</si>
  <si>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</si>
  <si>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</si>
  <si>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</si>
  <si>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</si>
  <si>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</si>
  <si>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</si>
  <si>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</si>
  <si>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</si>
  <si>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</si>
  <si>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</si>
  <si>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</si>
  <si>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</si>
  <si>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</si>
  <si>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</si>
  <si>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</si>
  <si>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</si>
  <si>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</si>
  <si>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</si>
  <si>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</si>
  <si>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</si>
  <si>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</si>
  <si>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</si>
  <si>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</si>
  <si>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</si>
  <si>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</si>
  <si>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</si>
  <si>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</si>
  <si>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</si>
  <si>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</si>
  <si>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</si>
  <si>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</si>
  <si>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</si>
  <si>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</si>
  <si>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</si>
  <si>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</si>
  <si>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</si>
  <si>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</si>
  <si>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</si>
  <si>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</si>
  <si>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</si>
  <si>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</si>
  <si>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</si>
  <si>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</si>
  <si>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</si>
  <si>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</si>
  <si>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</si>
  <si>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</si>
  <si>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</si>
  <si>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</si>
  <si>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</si>
  <si>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</si>
  <si>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</si>
  <si>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</si>
  <si>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</si>
  <si>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</si>
  <si>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</si>
  <si>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</si>
  <si>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</si>
  <si>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</si>
  <si>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</si>
  <si>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</si>
  <si>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</si>
  <si>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</si>
  <si>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</si>
  <si>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</si>
  <si>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</si>
  <si>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</si>
  <si>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</si>
  <si>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</si>
  <si>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</si>
  <si>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</si>
  <si>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</si>
  <si>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</si>
  <si>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</si>
  <si>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</si>
  <si>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</si>
  <si>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</si>
  <si>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</si>
  <si>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</si>
  <si>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</si>
  <si>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</si>
  <si>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</si>
  <si>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</si>
  <si>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</si>
  <si>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</si>
  <si>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</si>
  <si>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</si>
  <si>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</si>
  <si>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</si>
  <si>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</si>
  <si>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</si>
  <si>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</si>
  <si>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</si>
  <si>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</si>
  <si>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</si>
  <si>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</si>
  <si>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</si>
  <si>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</si>
  <si>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</si>
  <si>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</si>
  <si>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</si>
  <si>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</si>
  <si>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</si>
  <si>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</si>
  <si>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</si>
  <si>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</si>
  <si>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</si>
  <si>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</si>
  <si>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</si>
  <si>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</si>
  <si>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</si>
  <si>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</si>
  <si>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</si>
  <si>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</si>
  <si>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</si>
  <si>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</si>
  <si>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</si>
  <si>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</si>
  <si>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</si>
  <si>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</si>
  <si>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</si>
  <si>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</si>
  <si>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</si>
  <si>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</si>
  <si>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</si>
  <si>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</si>
  <si>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</si>
  <si>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</si>
  <si>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</si>
  <si>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</si>
  <si>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</si>
  <si>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</si>
  <si>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</si>
  <si>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</si>
  <si>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</si>
  <si>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</si>
  <si>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</si>
  <si>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</si>
  <si>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</si>
  <si>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</si>
  <si>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</si>
  <si>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</si>
  <si>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</si>
  <si>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</si>
  <si>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</si>
  <si>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</si>
  <si>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</si>
  <si>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</si>
  <si>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</si>
  <si>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</si>
  <si>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</si>
  <si>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</si>
  <si>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</si>
  <si>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</si>
  <si>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</si>
  <si>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</si>
  <si>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</si>
  <si>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</si>
  <si>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</si>
  <si>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</si>
  <si>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</si>
  <si>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</si>
  <si>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</si>
  <si>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</si>
  <si>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</si>
  <si>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</si>
  <si>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</si>
  <si>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</si>
  <si>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</si>
  <si>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</si>
  <si>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</si>
  <si>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</si>
  <si>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</si>
  <si>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</si>
  <si>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</si>
  <si>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</si>
  <si>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</si>
  <si>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</si>
  <si>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</si>
  <si>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</si>
  <si>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</si>
  <si>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</si>
  <si>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</si>
  <si>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</si>
  <si>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</si>
  <si>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</si>
  <si>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</si>
  <si>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</si>
  <si>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</si>
  <si>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</si>
  <si>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</si>
  <si>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</si>
  <si>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</si>
  <si>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</si>
  <si>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</si>
  <si>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</si>
  <si>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</si>
  <si>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</si>
  <si>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</si>
  <si>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</si>
  <si>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</si>
  <si>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</si>
  <si>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</si>
  <si>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</si>
  <si>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</si>
  <si>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</si>
  <si>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</si>
  <si>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</si>
  <si>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</si>
  <si>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</si>
  <si>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</si>
  <si>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</si>
  <si>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</si>
  <si>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</si>
  <si>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</si>
  <si>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</si>
  <si>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</si>
  <si>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</si>
  <si>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</si>
  <si>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</si>
  <si>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</si>
  <si>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</si>
  <si>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</si>
  <si>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</si>
  <si>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</si>
  <si>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</si>
  <si>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</si>
  <si>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</si>
  <si>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</si>
  <si>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</si>
  <si>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</si>
  <si>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</si>
  <si>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</si>
  <si>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</si>
  <si>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</si>
  <si>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</si>
  <si>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</si>
  <si>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</si>
  <si>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</si>
  <si>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</si>
  <si>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</si>
  <si>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</si>
  <si>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</si>
  <si>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</si>
  <si>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</si>
  <si>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</si>
  <si>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</si>
  <si>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</si>
  <si>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</si>
  <si>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</si>
  <si>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</si>
  <si>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</si>
  <si>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</si>
  <si>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</si>
  <si>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</si>
  <si>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</si>
  <si>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</si>
  <si>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</si>
  <si>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</si>
  <si>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</si>
  <si>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</si>
  <si>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</si>
  <si>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</si>
  <si>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</si>
  <si>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</si>
  <si>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</si>
  <si>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</si>
  <si>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</si>
  <si>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</si>
  <si>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</si>
  <si>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</si>
  <si>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</si>
  <si>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</si>
  <si>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</si>
  <si>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</si>
  <si>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</si>
  <si>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</si>
  <si>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</si>
  <si>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</si>
  <si>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</si>
  <si>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</si>
  <si>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</si>
  <si>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</si>
  <si>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</si>
  <si>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</si>
  <si>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</si>
  <si>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</si>
  <si>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</si>
  <si>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</si>
  <si>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</si>
  <si>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</si>
  <si>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</si>
  <si>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</si>
  <si>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</si>
  <si>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</si>
  <si>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</si>
  <si>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</si>
  <si>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</si>
  <si>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</si>
  <si>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</si>
  <si>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</si>
  <si>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</si>
  <si>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</si>
  <si>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</si>
  <si>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</si>
  <si>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</si>
  <si>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</si>
  <si>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</si>
  <si>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</si>
  <si>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</si>
  <si>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</si>
  <si>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</si>
  <si>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</si>
  <si>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</si>
  <si>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</si>
  <si>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</si>
  <si>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</si>
  <si>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</si>
  <si>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</si>
  <si>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</si>
  <si>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</si>
  <si>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</si>
  <si>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</si>
  <si>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</si>
  <si>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</si>
  <si>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</si>
  <si>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</si>
  <si>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</si>
  <si>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</si>
  <si>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</si>
  <si>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</si>
  <si>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</si>
  <si>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</si>
  <si>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</si>
  <si>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</si>
  <si>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</si>
  <si>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</si>
  <si>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</si>
  <si>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</si>
  <si>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</si>
  <si>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</si>
  <si>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</si>
  <si>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</si>
  <si>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</si>
  <si>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</si>
  <si>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</si>
  <si>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</si>
  <si>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</si>
  <si>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</si>
  <si>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</si>
  <si>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</si>
  <si>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</si>
  <si>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</si>
  <si>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</si>
  <si>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</si>
  <si>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</si>
  <si>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</si>
  <si>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</si>
  <si>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</si>
  <si>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</si>
  <si>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</si>
  <si>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</si>
  <si>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</si>
  <si>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</si>
  <si>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</si>
  <si>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</si>
  <si>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</si>
  <si>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</si>
  <si>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</si>
  <si>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</si>
  <si>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</si>
  <si>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</si>
  <si>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</si>
  <si>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</si>
  <si>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</si>
  <si>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</si>
  <si>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</si>
  <si>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</si>
  <si>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</si>
  <si>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</si>
  <si>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</si>
  <si>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</si>
  <si>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</si>
  <si>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</si>
  <si>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</si>
  <si>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</si>
  <si>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</si>
  <si>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</si>
  <si>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</si>
  <si>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</si>
  <si>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</si>
  <si>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</si>
  <si>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</si>
  <si>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</si>
  <si>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</si>
  <si>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</si>
  <si>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</si>
  <si>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</si>
  <si>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</si>
  <si>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</si>
  <si>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</si>
  <si>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</si>
  <si>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</si>
  <si>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</si>
  <si>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</si>
  <si>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</si>
  <si>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</si>
  <si>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</si>
  <si>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</si>
  <si>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</si>
  <si>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</si>
  <si>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</si>
  <si>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</si>
  <si>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</si>
  <si>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</si>
  <si>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</si>
  <si>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</si>
  <si>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</si>
  <si>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</si>
  <si>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</si>
  <si>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</si>
  <si>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</si>
  <si>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</si>
  <si>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</si>
  <si>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</si>
  <si>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</si>
  <si>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</si>
  <si>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</si>
  <si>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</si>
  <si>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</si>
  <si>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</si>
  <si>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</si>
  <si>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</si>
  <si>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</si>
  <si>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</si>
  <si>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</si>
  <si>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</si>
  <si>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</si>
  <si>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</si>
  <si>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</si>
  <si>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</si>
  <si>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</si>
  <si>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</si>
  <si>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</si>
  <si>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</si>
  <si>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</si>
  <si>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</si>
  <si>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</si>
  <si>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</si>
  <si>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</si>
  <si>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</si>
  <si>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</si>
  <si>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</si>
  <si>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</si>
  <si>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</si>
  <si>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</si>
  <si>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</si>
  <si>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</si>
  <si>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</si>
  <si>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</si>
  <si>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</si>
  <si>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</si>
  <si>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</si>
  <si>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</si>
  <si>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</si>
  <si>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</si>
  <si>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</si>
  <si>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</si>
  <si>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</si>
  <si>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</si>
  <si>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</si>
  <si>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</si>
  <si>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</si>
  <si>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</si>
  <si>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</si>
  <si>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</si>
  <si>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</si>
  <si>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</si>
  <si>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</si>
  <si>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</si>
  <si>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</si>
  <si>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</si>
  <si>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</si>
  <si>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</si>
  <si>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</si>
  <si>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</si>
  <si>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</si>
  <si>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</si>
  <si>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</si>
  <si>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</si>
  <si>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</si>
  <si>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</si>
  <si>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</si>
  <si>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</si>
  <si>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</si>
  <si>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</si>
  <si>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</si>
  <si>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</si>
  <si>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</si>
  <si>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</si>
  <si>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</si>
  <si>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</si>
  <si>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</si>
  <si>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</si>
  <si>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</si>
  <si>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</si>
  <si>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</si>
  <si>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</si>
  <si>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</si>
  <si>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</si>
  <si>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</si>
  <si>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</si>
  <si>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</si>
  <si>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</si>
  <si>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</si>
  <si>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</si>
  <si>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</si>
  <si>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</si>
  <si>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</si>
  <si>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</si>
  <si>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</si>
  <si>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</si>
  <si>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</si>
  <si>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</si>
  <si>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</si>
  <si>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</si>
  <si>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</si>
  <si>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</si>
  <si>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</si>
  <si>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</si>
  <si>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</si>
  <si>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</si>
  <si>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</si>
  <si>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</si>
  <si>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</si>
  <si>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</si>
  <si>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</si>
  <si>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</si>
  <si>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</si>
  <si>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</si>
  <si>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</si>
  <si>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</si>
  <si>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</si>
  <si>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</si>
  <si>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</si>
  <si>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</si>
  <si>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</si>
  <si>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</si>
  <si>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</si>
  <si>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</si>
  <si>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</si>
  <si>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</si>
  <si>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</si>
  <si>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</si>
  <si>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</si>
  <si>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</si>
  <si>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</si>
  <si>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</si>
  <si>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</si>
  <si>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</si>
  <si>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</si>
  <si>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</si>
  <si>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</si>
  <si>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</si>
  <si>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</si>
  <si>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</si>
  <si>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</si>
  <si>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</si>
  <si>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</si>
  <si>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</si>
  <si>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</si>
  <si>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</si>
  <si>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</si>
  <si>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</si>
  <si>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</si>
  <si>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</si>
  <si>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</si>
  <si>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</si>
  <si>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</si>
  <si>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</si>
  <si>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</si>
  <si>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</si>
  <si>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</si>
  <si>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</si>
  <si>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</si>
  <si>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</si>
  <si>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</si>
  <si>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</si>
  <si>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</si>
  <si>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</si>
  <si>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</si>
  <si>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</si>
  <si>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</si>
  <si>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</si>
  <si>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</si>
  <si>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</si>
  <si>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</si>
  <si>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</si>
  <si>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</si>
  <si>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</si>
  <si>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</si>
  <si>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</si>
  <si>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</si>
  <si>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</si>
  <si>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</si>
  <si>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</si>
  <si>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</si>
  <si>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</si>
  <si>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</si>
  <si>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</si>
  <si>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</si>
  <si>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</si>
  <si>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</si>
  <si>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</si>
  <si>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</si>
  <si>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</si>
  <si>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</si>
  <si>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</si>
  <si>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</si>
  <si>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</si>
  <si>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</si>
  <si>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</si>
  <si>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</si>
  <si>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</si>
  <si>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</si>
  <si>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</si>
  <si>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</si>
  <si>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</si>
  <si>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</si>
  <si>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</si>
  <si>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</si>
  <si>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</si>
  <si>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</si>
  <si>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</si>
  <si>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</si>
  <si>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</si>
  <si>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</si>
  <si>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</si>
  <si>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</si>
  <si>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</si>
  <si>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</si>
  <si>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</si>
  <si>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</si>
  <si>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</si>
  <si>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</si>
  <si>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</si>
  <si>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</si>
  <si>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</si>
  <si>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</si>
  <si>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</si>
  <si>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</si>
  <si>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</si>
  <si>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</si>
  <si>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</si>
  <si>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</si>
  <si>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</si>
  <si>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</si>
  <si>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</si>
  <si>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</si>
  <si>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</si>
  <si>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</si>
  <si>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</si>
  <si>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</si>
  <si>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</si>
  <si>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</si>
  <si>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</si>
  <si>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</si>
  <si>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</si>
  <si>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</si>
  <si>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</si>
  <si>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</si>
  <si>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</si>
  <si>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</si>
  <si>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</si>
  <si>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</si>
  <si>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</si>
  <si>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</si>
  <si>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</si>
  <si>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</si>
  <si>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</si>
  <si>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</si>
  <si>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</si>
  <si>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</si>
  <si>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</si>
  <si>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</si>
  <si>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</si>
  <si>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</si>
  <si>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</si>
  <si>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</si>
  <si>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</si>
  <si>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</si>
  <si>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</si>
  <si>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</si>
  <si>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</si>
  <si>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</si>
  <si>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</si>
  <si>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</si>
  <si>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</si>
  <si>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</si>
  <si>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</si>
  <si>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</si>
  <si>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</si>
  <si>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</si>
  <si>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</si>
  <si>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</si>
  <si>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</si>
  <si>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</si>
  <si>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</si>
  <si>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</si>
  <si>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</si>
  <si>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</si>
  <si>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</si>
  <si>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</si>
  <si>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</si>
  <si>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</si>
  <si>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</si>
  <si>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</si>
  <si>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</si>
  <si>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</si>
  <si>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</si>
  <si>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</si>
  <si>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</si>
  <si>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</si>
  <si>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</si>
  <si>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</si>
  <si>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</si>
  <si>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</si>
  <si>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</si>
  <si>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</si>
  <si>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</si>
  <si>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</si>
  <si>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</si>
  <si>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</si>
  <si>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</si>
  <si>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</si>
  <si>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</si>
  <si>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</si>
  <si>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</si>
  <si>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</si>
  <si>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</si>
  <si>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</si>
  <si>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</si>
  <si>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</si>
  <si>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</si>
  <si>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</si>
  <si>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</si>
  <si>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</si>
  <si>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</si>
  <si>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</si>
  <si>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</si>
  <si>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</si>
  <si>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</si>
  <si>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</si>
  <si>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</si>
  <si>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</si>
  <si>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</si>
  <si>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</si>
  <si>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</si>
  <si>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</si>
  <si>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</si>
  <si>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</si>
  <si>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</si>
  <si>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</si>
  <si>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</si>
  <si>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</si>
  <si>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</si>
  <si>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</si>
  <si>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</si>
  <si>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</si>
  <si>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</si>
  <si>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</si>
  <si>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</si>
  <si>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</si>
  <si>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</si>
  <si>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</si>
  <si>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</si>
  <si>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</si>
  <si>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</si>
  <si>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</si>
  <si>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</si>
  <si>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</si>
  <si>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</si>
  <si>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</si>
  <si>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</si>
  <si>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</si>
  <si>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</si>
  <si>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</si>
  <si>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</si>
  <si>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</si>
  <si>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</si>
  <si>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</si>
  <si>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</si>
  <si>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</si>
  <si>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</si>
  <si>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</si>
  <si>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</si>
  <si>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</si>
  <si>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</si>
  <si>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</si>
  <si>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</si>
  <si>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</si>
  <si>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</si>
  <si>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</si>
  <si>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</si>
  <si>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</si>
  <si>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</si>
  <si>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</si>
  <si>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</si>
  <si>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</si>
  <si>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</si>
  <si>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</si>
  <si>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</si>
  <si>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</si>
  <si>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</si>
  <si>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</si>
  <si>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</si>
  <si>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</si>
  <si>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</si>
  <si>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</si>
  <si>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</si>
  <si>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</si>
  <si>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</si>
  <si>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</si>
  <si>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</si>
  <si>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</si>
  <si>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</si>
  <si>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</si>
  <si>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</si>
  <si>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</si>
  <si>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</si>
  <si>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</si>
  <si>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</si>
  <si>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</si>
  <si>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</si>
  <si>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</si>
  <si>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</si>
  <si>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</si>
  <si>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</si>
  <si>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</si>
  <si>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</si>
  <si>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</si>
  <si>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</si>
  <si>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</si>
  <si>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</si>
  <si>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</si>
  <si>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</si>
  <si>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</si>
  <si>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</si>
  <si>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</si>
  <si>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</si>
  <si>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</si>
  <si>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</si>
  <si>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</si>
  <si>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</si>
  <si>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</si>
  <si>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</si>
  <si>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</si>
  <si>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</si>
  <si>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</si>
  <si>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</si>
  <si>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</si>
  <si>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</si>
  <si>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</si>
  <si>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</si>
  <si>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</si>
  <si>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</si>
  <si>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</si>
  <si>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</si>
  <si>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</si>
  <si>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</si>
  <si>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</si>
  <si>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</si>
  <si>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</si>
  <si>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</si>
  <si>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</si>
  <si>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</si>
  <si>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</si>
  <si>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</si>
  <si>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</si>
  <si>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</si>
  <si>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</si>
  <si>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</si>
  <si>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</si>
  <si>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</si>
  <si>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</si>
  <si>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</si>
  <si>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</si>
  <si>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</si>
  <si>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</si>
  <si>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</si>
  <si>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</si>
  <si>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</si>
  <si>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</si>
  <si>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</si>
  <si>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</si>
  <si>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</si>
  <si>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</si>
  <si>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</si>
  <si>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</si>
  <si>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</si>
  <si>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</si>
  <si>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</si>
  <si>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</si>
  <si>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</si>
  <si>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</si>
  <si>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</si>
  <si>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</si>
  <si>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</si>
  <si>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</si>
  <si>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</si>
  <si>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</si>
  <si>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</si>
  <si>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</si>
  <si>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</si>
  <si>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</si>
  <si>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</si>
  <si>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</si>
  <si>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</si>
  <si>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</si>
  <si>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</si>
  <si>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</si>
  <si>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</si>
  <si>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</si>
  <si>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</si>
  <si>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</si>
  <si>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</si>
  <si>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</si>
  <si>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</si>
  <si>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</si>
  <si>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</si>
  <si>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</si>
  <si>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</si>
  <si>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</si>
  <si>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</si>
  <si>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</si>
  <si>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</si>
  <si>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</si>
  <si>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</si>
  <si>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</si>
  <si>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</si>
  <si>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</si>
  <si>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</si>
  <si>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</si>
  <si>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</si>
  <si>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</si>
  <si>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</si>
  <si>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</si>
  <si>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</si>
  <si>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</si>
  <si>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</si>
  <si>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</si>
  <si>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</si>
  <si>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</si>
  <si>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</si>
  <si>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</si>
  <si>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</si>
  <si>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</si>
  <si>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</si>
  <si>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</si>
  <si>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</si>
  <si>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</si>
  <si>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</si>
  <si>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</si>
  <si>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</si>
  <si>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</si>
  <si>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</si>
  <si>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</si>
  <si>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</si>
  <si>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</si>
  <si>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</si>
  <si>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</si>
  <si>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</si>
  <si>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</si>
  <si>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</si>
  <si>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</si>
  <si>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</si>
  <si>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</si>
  <si>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</si>
  <si>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</si>
  <si>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</si>
  <si>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</si>
  <si>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</si>
  <si>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</si>
  <si>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</si>
  <si>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</si>
  <si>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</si>
  <si>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</si>
  <si>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</si>
  <si>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</si>
  <si>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</si>
  <si>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</si>
  <si>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</si>
  <si>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</si>
  <si>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</si>
  <si>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</si>
  <si>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</si>
  <si>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</si>
  <si>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</si>
  <si>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</si>
  <si>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</si>
  <si>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</si>
  <si>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</si>
  <si>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</si>
  <si>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</si>
  <si>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</si>
  <si>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</si>
  <si>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</si>
  <si>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</si>
  <si>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</si>
  <si>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</si>
  <si>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</si>
  <si>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</si>
  <si>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</si>
  <si>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</si>
  <si>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</si>
  <si>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</si>
  <si>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</si>
  <si>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</si>
  <si>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</si>
  <si>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</si>
  <si>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</si>
  <si>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</si>
  <si>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</si>
  <si>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</si>
  <si>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</si>
  <si>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</si>
  <si>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</si>
  <si>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</si>
  <si>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</si>
  <si>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</si>
  <si>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</si>
  <si>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</si>
  <si>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</si>
  <si>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</si>
  <si>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</si>
  <si>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</si>
  <si>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</si>
  <si>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</si>
  <si>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</si>
  <si>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</si>
  <si>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</si>
  <si>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</si>
  <si>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</si>
  <si>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</si>
  <si>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</si>
  <si>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</si>
  <si>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</si>
  <si>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</si>
  <si>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</si>
  <si>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</si>
  <si>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</si>
  <si>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</si>
  <si>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</si>
  <si>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</si>
  <si>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</si>
  <si>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</si>
  <si>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</si>
  <si>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</si>
  <si>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</si>
  <si>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</si>
  <si>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</si>
  <si>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</si>
  <si>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</si>
  <si>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</si>
  <si>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</si>
  <si>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</si>
  <si>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</si>
  <si>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</si>
  <si>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</si>
  <si>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</si>
  <si>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</si>
  <si>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</si>
  <si>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</si>
  <si>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</si>
  <si>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</si>
  <si>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</si>
  <si>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</si>
  <si>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</si>
  <si>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</si>
  <si>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</si>
  <si>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</si>
  <si>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</si>
  <si>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</si>
  <si>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</si>
  <si>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</si>
  <si>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</si>
  <si>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</si>
  <si>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</si>
  <si>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</si>
  <si>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</si>
  <si>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</si>
  <si>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</si>
  <si>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</si>
  <si>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</si>
  <si>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</si>
  <si>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</si>
  <si>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</si>
  <si>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</si>
  <si>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</si>
  <si>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</si>
  <si>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</si>
  <si>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</si>
  <si>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</si>
  <si>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</si>
  <si>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</si>
  <si>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</si>
  <si>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</si>
  <si>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</si>
  <si>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</si>
  <si>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</si>
  <si>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</si>
  <si>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</si>
  <si>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</si>
  <si>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</si>
  <si>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</si>
  <si>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</si>
  <si>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</si>
  <si>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</si>
  <si>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</si>
  <si>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</si>
  <si>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</si>
  <si>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</si>
  <si>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</si>
  <si>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</si>
  <si>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</si>
  <si>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</si>
  <si>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</si>
  <si>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</si>
  <si>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</si>
  <si>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</si>
  <si>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</si>
  <si>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</si>
  <si>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</si>
  <si>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</si>
  <si>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</si>
  <si>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</si>
  <si>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</si>
  <si>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</si>
  <si>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</si>
  <si>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</si>
  <si>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</si>
  <si>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</si>
  <si>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</si>
  <si>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</si>
  <si>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</si>
  <si>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</si>
  <si>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</si>
  <si>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</si>
  <si>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</si>
  <si>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</si>
  <si>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</si>
  <si>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</si>
  <si>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</si>
  <si>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</si>
  <si>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</si>
  <si>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</si>
  <si>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</si>
  <si>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</si>
  <si>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</si>
  <si>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</si>
  <si>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</si>
  <si>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</si>
  <si>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</si>
  <si>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</si>
  <si>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</si>
  <si>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</si>
  <si>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</si>
  <si>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</si>
  <si>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</si>
  <si>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</si>
  <si>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</si>
  <si>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</si>
  <si>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</si>
  <si>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</si>
  <si>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</si>
  <si>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</si>
  <si>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</si>
  <si>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</si>
  <si>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</si>
  <si>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</si>
  <si>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</si>
  <si>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</si>
  <si>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</si>
  <si>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</si>
  <si>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</si>
  <si>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</si>
  <si>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</si>
  <si>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</si>
  <si>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</si>
  <si>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</si>
  <si>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</si>
  <si>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</si>
  <si>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</si>
  <si>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</si>
  <si>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</si>
  <si>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</si>
  <si>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</si>
  <si>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</si>
  <si>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</si>
  <si>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</si>
  <si>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</si>
  <si>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</si>
  <si>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</si>
  <si>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</si>
  <si>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</si>
  <si>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</si>
  <si>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</si>
  <si>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</si>
  <si>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</si>
  <si>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</si>
  <si>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</si>
  <si>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</si>
  <si>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</si>
  <si>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</si>
  <si>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</si>
  <si>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</si>
  <si>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</si>
  <si>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</si>
  <si>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</si>
  <si>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</si>
  <si>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</si>
  <si>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</si>
  <si>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</si>
  <si>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</si>
  <si>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</si>
  <si>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</si>
  <si>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</si>
  <si>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</si>
  <si>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</si>
  <si>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</si>
  <si>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</si>
  <si>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</si>
  <si>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</si>
  <si>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</si>
  <si>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</si>
  <si>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</si>
  <si>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</si>
  <si>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</si>
  <si>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</si>
  <si>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</si>
  <si>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</si>
  <si>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</si>
  <si>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</si>
  <si>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</si>
  <si>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</si>
  <si>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</si>
  <si>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</si>
  <si>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</si>
  <si>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</si>
  <si>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</si>
  <si>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</si>
  <si>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</si>
  <si>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</si>
  <si>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</si>
  <si>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</si>
  <si>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</si>
  <si>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</si>
  <si>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</si>
  <si>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</si>
  <si>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</si>
  <si>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</si>
  <si>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</si>
  <si>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</si>
  <si>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</si>
  <si>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</si>
  <si>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</si>
  <si>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</si>
  <si>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</si>
  <si>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</si>
  <si>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</si>
  <si>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</si>
  <si>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</si>
  <si>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</si>
  <si>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</si>
  <si>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</si>
  <si>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</si>
  <si>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</si>
  <si>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</si>
  <si>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</si>
  <si>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</si>
  <si>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</si>
  <si>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</si>
  <si>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</si>
  <si>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</si>
  <si>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</si>
  <si>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</si>
  <si>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</si>
  <si>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</si>
  <si>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</si>
  <si>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</si>
  <si>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</si>
  <si>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</si>
  <si>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</si>
  <si>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</si>
  <si>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</si>
  <si>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</si>
  <si>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</si>
  <si>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</si>
  <si>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</si>
  <si>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</si>
  <si>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</si>
  <si>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</si>
  <si>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</si>
  <si>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</si>
  <si>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</si>
  <si>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</si>
  <si>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</si>
  <si>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</si>
  <si>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</si>
  <si>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</si>
  <si>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</si>
  <si>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</si>
  <si>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</si>
  <si>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</si>
  <si>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</si>
  <si>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</si>
  <si>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</si>
  <si>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</si>
  <si>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</si>
  <si>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</si>
  <si>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</si>
  <si>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</si>
  <si>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</si>
  <si>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</si>
  <si>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</si>
  <si>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</si>
  <si>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</si>
  <si>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</si>
  <si>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</si>
  <si>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</si>
  <si>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</si>
  <si>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</si>
  <si>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</si>
  <si>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</si>
  <si>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</si>
  <si>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</si>
  <si>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</si>
  <si>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</si>
  <si>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</si>
  <si>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</si>
  <si>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</si>
  <si>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</si>
  <si>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</si>
  <si>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</si>
  <si>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</si>
  <si>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</si>
  <si>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</si>
  <si>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</si>
  <si>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</si>
  <si>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</si>
  <si>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</si>
  <si>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</si>
  <si>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</si>
  <si>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</si>
  <si>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</si>
  <si>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</si>
  <si>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</si>
  <si>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</si>
  <si>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</si>
  <si>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</si>
  <si>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</si>
  <si>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</si>
  <si>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</si>
  <si>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</si>
  <si>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</si>
  <si>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</si>
  <si>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</si>
  <si>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</si>
  <si>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</si>
  <si>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</si>
  <si>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</si>
  <si>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</si>
  <si>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</si>
  <si>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</si>
  <si>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</si>
  <si>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</si>
  <si>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</si>
  <si>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</si>
  <si>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</si>
  <si>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</si>
  <si>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</si>
  <si>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</si>
  <si>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</si>
  <si>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</si>
  <si>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</si>
  <si>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</si>
  <si>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</si>
  <si>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</si>
  <si>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</si>
  <si>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</si>
  <si>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</si>
  <si>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</si>
  <si>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</si>
  <si>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</si>
  <si>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</si>
  <si>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</si>
  <si>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</si>
  <si>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</si>
  <si>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</si>
  <si>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</si>
  <si>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</si>
  <si>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</si>
  <si>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</si>
  <si>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</si>
  <si>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</si>
  <si>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</si>
  <si>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</si>
  <si>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</si>
  <si>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</si>
  <si>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</si>
  <si>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</si>
  <si>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</si>
  <si>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</si>
  <si>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</si>
  <si>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</si>
  <si>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</si>
  <si>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</si>
  <si>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</si>
  <si>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</si>
  <si>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</si>
  <si>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</si>
  <si>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</si>
  <si>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</si>
  <si>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</si>
  <si>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</si>
  <si>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</si>
  <si>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</si>
  <si>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</si>
  <si>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</si>
  <si>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</si>
  <si>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</si>
  <si>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</si>
  <si>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</si>
  <si>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</si>
  <si>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</si>
  <si>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</si>
  <si>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</si>
  <si>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</si>
  <si>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</si>
  <si>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</si>
  <si>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</si>
  <si>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</si>
  <si>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</si>
  <si>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</si>
  <si>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</si>
  <si>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</si>
  <si>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</si>
  <si>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</si>
  <si>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</si>
  <si>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</si>
  <si>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</si>
  <si>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</si>
  <si>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</si>
  <si>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</si>
  <si>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</si>
  <si>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</si>
  <si>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</si>
  <si>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</si>
  <si>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</si>
  <si>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</si>
  <si>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</si>
  <si>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</si>
  <si>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</si>
  <si>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</si>
  <si>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</si>
  <si>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</si>
  <si>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</si>
  <si>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</si>
  <si>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</si>
  <si>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</si>
  <si>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</si>
  <si>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</si>
  <si>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</si>
  <si>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</si>
  <si>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</si>
  <si>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</si>
  <si>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</si>
  <si>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</si>
  <si>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</si>
  <si>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</si>
  <si>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</si>
  <si>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</si>
  <si>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</si>
  <si>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</si>
  <si>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</si>
  <si>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</si>
  <si>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</si>
  <si>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</si>
  <si>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</si>
  <si>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</si>
  <si>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</si>
  <si>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</si>
  <si>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</si>
  <si>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</si>
  <si>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</si>
  <si>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</si>
  <si>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</si>
  <si>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</si>
  <si>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</si>
  <si>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</si>
  <si>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</si>
  <si>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</si>
  <si>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</si>
  <si>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</si>
  <si>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</si>
  <si>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</si>
  <si>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</si>
  <si>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</si>
  <si>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</si>
  <si>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</si>
  <si>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</si>
  <si>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</si>
  <si>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</si>
  <si>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</si>
  <si>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</si>
  <si>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</si>
  <si>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</si>
  <si>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</si>
  <si>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</si>
  <si>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</si>
  <si>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</si>
  <si>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</si>
  <si>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</si>
  <si>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</si>
  <si>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</si>
  <si>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</si>
  <si>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</si>
  <si>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</si>
  <si>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</si>
  <si>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</si>
  <si>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</si>
  <si>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</si>
  <si>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</si>
  <si>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</si>
  <si>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</si>
  <si>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</si>
  <si>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</si>
  <si>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</si>
  <si>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</si>
  <si>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</si>
  <si>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</si>
  <si>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</si>
  <si>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</si>
  <si>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</si>
  <si>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</si>
  <si>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</si>
  <si>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</si>
  <si>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</si>
  <si>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</si>
  <si>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</si>
  <si>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</si>
  <si>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</si>
  <si>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</si>
  <si>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</si>
  <si>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</si>
  <si>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</si>
  <si>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</si>
  <si>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</si>
  <si>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</si>
  <si>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</si>
  <si>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</si>
  <si>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</si>
  <si>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</si>
  <si>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</si>
  <si>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</si>
  <si>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</si>
  <si>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</si>
  <si>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</si>
  <si>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</si>
  <si>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</si>
  <si>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</si>
  <si>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</si>
  <si>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</si>
  <si>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</si>
  <si>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</si>
  <si>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</si>
  <si>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</si>
  <si>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</si>
  <si>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</si>
  <si>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</si>
  <si>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</si>
  <si>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</si>
  <si>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</si>
  <si>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</si>
  <si>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</si>
  <si>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</si>
  <si>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</si>
  <si>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</si>
  <si>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</si>
  <si>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</si>
  <si>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</si>
  <si>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</si>
  <si>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</si>
  <si>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</si>
  <si>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</si>
  <si>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</si>
  <si>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</si>
  <si>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</si>
  <si>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</si>
  <si>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</si>
  <si>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</si>
  <si>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</si>
  <si>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</si>
  <si>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</si>
  <si>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</si>
  <si>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</si>
  <si>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</si>
  <si>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</si>
  <si>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</si>
  <si>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</si>
  <si>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</si>
  <si>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</si>
  <si>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</si>
  <si>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</si>
  <si>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</si>
  <si>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</si>
  <si>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</si>
  <si>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</si>
  <si>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</si>
  <si>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</si>
  <si>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</si>
  <si>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</si>
  <si>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</si>
  <si>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</si>
  <si>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</si>
  <si>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</si>
  <si>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</si>
  <si>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</si>
  <si>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</si>
  <si>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</si>
  <si>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</si>
  <si>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</si>
  <si>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</si>
  <si>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</si>
  <si>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</si>
  <si>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</si>
  <si>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</si>
  <si>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</si>
  <si>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</si>
  <si>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</si>
  <si>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</si>
  <si>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</si>
  <si>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</si>
  <si>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</si>
  <si>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</si>
  <si>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</si>
  <si>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</si>
  <si>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</si>
  <si>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</si>
  <si>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</si>
  <si>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</si>
  <si>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</si>
  <si>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</si>
  <si>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</si>
  <si>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</si>
  <si>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</si>
  <si>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</si>
  <si>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</si>
  <si>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</si>
  <si>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</si>
  <si>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</si>
  <si>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</si>
  <si>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</si>
  <si>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</si>
  <si>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</si>
  <si>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</si>
  <si>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</si>
  <si>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</si>
  <si>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</si>
  <si>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</si>
  <si>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</si>
  <si>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</si>
  <si>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</si>
  <si>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</si>
  <si>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</si>
  <si>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</si>
  <si>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</si>
  <si>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</si>
  <si>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</si>
  <si>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</si>
  <si>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</si>
  <si>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</si>
  <si>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</si>
  <si>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</si>
  <si>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</si>
  <si>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</si>
  <si>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</si>
  <si>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</si>
  <si>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</si>
  <si>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</si>
  <si>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</si>
  <si>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</si>
  <si>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</si>
  <si>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</si>
  <si>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</si>
  <si>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</si>
  <si>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</si>
  <si>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</si>
  <si>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</si>
  <si>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</si>
  <si>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</si>
  <si>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</si>
  <si>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</si>
  <si>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</si>
  <si>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</si>
  <si>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</si>
  <si>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</si>
  <si>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</si>
  <si>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</si>
  <si>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</si>
  <si>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</si>
  <si>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</si>
  <si>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</si>
  <si>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</si>
  <si>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</si>
  <si>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</si>
  <si>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</si>
  <si>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</si>
  <si>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</si>
  <si>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</si>
  <si>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</si>
  <si>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</si>
  <si>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</si>
  <si>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</si>
  <si>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</si>
  <si>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</si>
  <si>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</si>
  <si>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</si>
  <si>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</si>
  <si>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</si>
  <si>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</si>
  <si>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</si>
  <si>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</si>
  <si>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</si>
  <si>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</si>
  <si>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</si>
  <si>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</si>
  <si>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</si>
  <si>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</si>
  <si>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</si>
  <si>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</si>
  <si>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</si>
  <si>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</si>
  <si>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</si>
  <si>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</si>
  <si>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</si>
  <si>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</si>
  <si>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</si>
  <si>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</si>
  <si>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</si>
  <si>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</si>
  <si>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</si>
  <si>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</si>
  <si>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</si>
  <si>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</si>
  <si>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</si>
  <si>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</si>
  <si>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</si>
  <si>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</si>
  <si>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</si>
  <si>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</si>
  <si>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</si>
  <si>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</si>
  <si>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</si>
  <si>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</si>
  <si>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</si>
  <si>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</si>
  <si>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</si>
  <si>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</si>
  <si>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</si>
  <si>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</si>
  <si>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</si>
  <si>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</si>
  <si>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</si>
  <si>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</si>
  <si>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</si>
  <si>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</si>
  <si>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</si>
  <si>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</si>
  <si>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</si>
  <si>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</si>
  <si>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</si>
  <si>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</si>
  <si>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</si>
  <si>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</si>
  <si>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</si>
  <si>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</si>
  <si>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</si>
  <si>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</si>
  <si>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</si>
  <si>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</si>
  <si>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</si>
  <si>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</si>
  <si>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</si>
  <si>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</si>
  <si>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</si>
  <si>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</si>
  <si>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</si>
  <si>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</si>
  <si>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</si>
  <si>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</si>
  <si>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</si>
  <si>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</si>
  <si>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</si>
  <si>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</si>
  <si>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</si>
  <si>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</si>
  <si>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</si>
  <si>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</si>
  <si>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</si>
  <si>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</si>
  <si>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</si>
  <si>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</si>
  <si>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</si>
  <si>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</si>
  <si>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</si>
  <si>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</si>
  <si>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</si>
  <si>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</si>
  <si>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</si>
  <si>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</si>
  <si>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</si>
  <si>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</si>
  <si>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</si>
  <si>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</si>
  <si>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</si>
  <si>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</si>
  <si>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</si>
  <si>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</si>
  <si>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</si>
  <si>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</si>
  <si>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</si>
  <si>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</si>
  <si>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</si>
  <si>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</si>
  <si>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</si>
  <si>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</si>
  <si>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</si>
  <si>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</si>
  <si>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</si>
  <si>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</si>
  <si>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</si>
  <si>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</si>
  <si>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</si>
  <si>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</si>
  <si>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</si>
  <si>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</si>
  <si>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</si>
  <si>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</si>
  <si>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</si>
  <si>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</si>
  <si>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</si>
  <si>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</si>
  <si>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</si>
  <si>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</si>
  <si>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</si>
  <si>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</si>
  <si>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</si>
  <si>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</si>
  <si>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</si>
  <si>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</si>
  <si>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</si>
  <si>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</si>
  <si>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</si>
  <si>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</si>
  <si>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</si>
  <si>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</si>
  <si>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</si>
  <si>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</si>
  <si>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</si>
  <si>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</si>
  <si>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</si>
  <si>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</si>
  <si>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</si>
  <si>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</si>
  <si>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</si>
  <si>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</si>
  <si>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</si>
  <si>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</si>
  <si>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</si>
  <si>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</si>
  <si>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</si>
  <si>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</si>
  <si>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</si>
  <si>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</si>
  <si>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</si>
  <si>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</si>
  <si>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</si>
  <si>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</si>
  <si>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</si>
  <si>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</si>
  <si>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</si>
  <si>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</si>
  <si>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</si>
  <si>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</si>
  <si>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</si>
  <si>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</si>
  <si>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</si>
  <si>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</si>
  <si>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</si>
  <si>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</si>
  <si>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</si>
  <si>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</si>
  <si>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</si>
  <si>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</si>
  <si>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</si>
  <si>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</si>
  <si>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</si>
  <si>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</si>
  <si>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</si>
  <si>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</si>
  <si>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</si>
  <si>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</si>
  <si>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</si>
  <si>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</si>
  <si>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</si>
  <si>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</si>
  <si>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</si>
  <si>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</si>
  <si>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</si>
  <si>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</si>
  <si>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</si>
  <si>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</si>
  <si>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</si>
  <si>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</si>
  <si>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</si>
  <si>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</si>
  <si>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</si>
  <si>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</si>
  <si>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</si>
  <si>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</si>
  <si>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</si>
  <si>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</si>
  <si>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</si>
  <si>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</si>
  <si>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</si>
  <si>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</si>
  <si>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</si>
  <si>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</si>
  <si>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</si>
  <si>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</si>
  <si>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</si>
  <si>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</si>
  <si>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</si>
  <si>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</si>
  <si>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</si>
  <si>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</si>
  <si>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</si>
  <si>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</si>
  <si>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</si>
  <si>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</si>
  <si>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</si>
  <si>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</si>
  <si>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</si>
  <si>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</si>
  <si>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</si>
  <si>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</si>
  <si>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</si>
  <si>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</si>
  <si>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</si>
  <si>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</si>
  <si>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</si>
  <si>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</si>
  <si>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</si>
  <si>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</si>
  <si>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</si>
  <si>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</si>
  <si>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</si>
  <si>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</si>
  <si>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</si>
  <si>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</si>
  <si>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</si>
  <si>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</si>
  <si>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</si>
  <si>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</si>
  <si>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</si>
  <si>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</si>
  <si>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</si>
  <si>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</si>
  <si>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</si>
  <si>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</si>
  <si>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</si>
  <si>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</si>
  <si>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</si>
  <si>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</si>
  <si>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</si>
  <si>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</si>
  <si>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</si>
  <si>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</si>
  <si>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</si>
  <si>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</si>
  <si>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</si>
  <si>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</si>
  <si>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</si>
  <si>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</si>
  <si>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</si>
  <si>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</si>
  <si>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</si>
  <si>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</si>
  <si>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</si>
  <si>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</si>
  <si>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</si>
  <si>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</si>
  <si>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</si>
  <si>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</si>
  <si>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</si>
  <si>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</si>
  <si>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</si>
  <si>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</si>
  <si>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</si>
  <si>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</si>
  <si>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</si>
  <si>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</si>
  <si>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</si>
  <si>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</si>
  <si>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</si>
  <si>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</si>
  <si>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</si>
  <si>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</si>
  <si>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</si>
  <si>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</si>
  <si>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</si>
  <si>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</si>
  <si>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</si>
  <si>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</si>
  <si>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</si>
  <si>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</si>
  <si>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</si>
  <si>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</si>
  <si>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</si>
  <si>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</si>
  <si>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</si>
  <si>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</si>
  <si>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</si>
  <si>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</si>
  <si>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</si>
  <si>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</si>
  <si>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</si>
  <si>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</si>
  <si>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</si>
  <si>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</si>
  <si>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</si>
  <si>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</si>
  <si>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</si>
  <si>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</si>
  <si>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</si>
  <si>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</si>
  <si>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</si>
  <si>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</si>
  <si>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</si>
  <si>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</si>
  <si>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</si>
  <si>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</si>
  <si>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</si>
  <si>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</si>
  <si>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</si>
  <si>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</si>
  <si>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</si>
  <si>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</si>
  <si>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</si>
  <si>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</si>
  <si>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</si>
  <si>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</si>
  <si>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</si>
  <si>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</si>
  <si>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</si>
  <si>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</si>
  <si>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</si>
  <si>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</si>
  <si>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</si>
  <si>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</si>
  <si>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</si>
  <si>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</si>
  <si>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</si>
  <si>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</si>
  <si>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</si>
  <si>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</si>
  <si>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</si>
  <si>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</si>
  <si>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</si>
  <si>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</si>
  <si>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</si>
  <si>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</si>
  <si>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</si>
  <si>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</si>
  <si>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</si>
  <si>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</si>
  <si>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</si>
  <si>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</si>
  <si>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</si>
  <si>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</si>
  <si>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</si>
  <si>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</si>
  <si>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</si>
  <si>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</si>
  <si>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</si>
  <si>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</si>
  <si>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</si>
  <si>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</si>
  <si>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</si>
  <si>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</si>
  <si>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</si>
  <si>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</si>
  <si>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</si>
  <si>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</si>
  <si>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</si>
  <si>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</si>
  <si>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</si>
  <si>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</si>
  <si>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</si>
  <si>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</si>
  <si>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</si>
  <si>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</si>
  <si>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</si>
  <si>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</si>
  <si>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</si>
  <si>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</si>
  <si>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</si>
  <si>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</si>
  <si>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</si>
  <si>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</si>
  <si>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</si>
  <si>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</si>
  <si>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</si>
  <si>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</si>
  <si>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</si>
  <si>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</si>
  <si>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</si>
  <si>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</si>
  <si>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</si>
  <si>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</si>
  <si>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</si>
  <si>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</si>
  <si>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</si>
  <si>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</si>
  <si>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</si>
  <si>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</si>
  <si>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</si>
  <si>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</si>
  <si>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</si>
  <si>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</si>
  <si>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</si>
  <si>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</si>
  <si>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</si>
  <si>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</si>
  <si>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</si>
  <si>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</si>
  <si>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</si>
  <si>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</si>
  <si>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</si>
  <si>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</si>
  <si>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</si>
  <si>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</si>
  <si>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</si>
  <si>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</si>
  <si>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</si>
  <si>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</si>
  <si>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</si>
  <si>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</si>
  <si>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</si>
  <si>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</si>
  <si>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</si>
  <si>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</si>
  <si>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</si>
  <si>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</si>
  <si>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</si>
  <si>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</si>
  <si>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</si>
  <si>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</si>
  <si>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</si>
  <si>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</si>
  <si>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</si>
  <si>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</si>
  <si>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</si>
  <si>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</si>
  <si>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</si>
  <si>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</si>
  <si>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</si>
  <si>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</si>
  <si>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</si>
  <si>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</si>
  <si>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</si>
  <si>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</si>
  <si>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</si>
  <si>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</si>
  <si>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</si>
  <si>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</si>
  <si>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</si>
  <si>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</si>
  <si>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</si>
  <si>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</si>
  <si>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</si>
  <si>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</si>
  <si>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</si>
  <si>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</si>
  <si>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</si>
  <si>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</si>
  <si>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</si>
  <si>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</si>
  <si>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</si>
  <si>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</si>
  <si>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</si>
  <si>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</si>
  <si>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</si>
  <si>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</si>
  <si>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</si>
  <si>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</si>
  <si>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</si>
  <si>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</si>
  <si>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</si>
  <si>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</si>
  <si>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</si>
  <si>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</si>
  <si>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</si>
  <si>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</si>
  <si>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</si>
  <si>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</si>
  <si>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</si>
  <si>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</si>
  <si>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</si>
  <si>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</si>
  <si>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</si>
  <si>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</si>
  <si>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</si>
  <si>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</si>
  <si>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</si>
  <si>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</si>
  <si>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</si>
  <si>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</si>
  <si>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</si>
  <si>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</si>
  <si>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</si>
  <si>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</si>
  <si>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</si>
  <si>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</si>
  <si>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</si>
  <si>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</si>
  <si>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</si>
  <si>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</si>
  <si>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</si>
  <si>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</si>
  <si>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</si>
  <si>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</si>
  <si>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</si>
  <si>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</si>
  <si>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</si>
  <si>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</si>
  <si>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</si>
  <si>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</si>
  <si>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</si>
  <si>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</si>
  <si>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</si>
  <si>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</si>
  <si>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</si>
  <si>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</si>
  <si>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</si>
  <si>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</si>
  <si>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</si>
  <si>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</si>
  <si>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</si>
  <si>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</si>
  <si>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</si>
  <si>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</si>
  <si>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</si>
  <si>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</si>
  <si>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</si>
  <si>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</si>
  <si>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</si>
  <si>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</si>
  <si>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</si>
  <si>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</si>
  <si>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</si>
  <si>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</si>
  <si>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</si>
  <si>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</si>
  <si>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</si>
  <si>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</si>
  <si>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</si>
  <si>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</si>
  <si>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</si>
  <si>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</si>
  <si>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</si>
  <si>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</si>
  <si>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</si>
  <si>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</si>
  <si>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</si>
  <si>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</si>
  <si>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</si>
  <si>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</si>
  <si>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</si>
  <si>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</si>
  <si>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</si>
  <si>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</si>
  <si>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</si>
  <si>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</si>
  <si>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</si>
  <si>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</si>
  <si>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</si>
  <si>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</si>
  <si>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</si>
  <si>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</si>
  <si>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</si>
  <si>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</si>
  <si>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</si>
  <si>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</si>
  <si>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</si>
  <si>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</si>
  <si>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</si>
  <si>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</si>
  <si>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</si>
  <si>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</si>
  <si>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</si>
  <si>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</si>
  <si>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</si>
  <si>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</si>
  <si>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</si>
  <si>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</si>
  <si>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</si>
  <si>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</si>
  <si>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</si>
  <si>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</si>
  <si>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</si>
  <si>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</si>
  <si>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</si>
  <si>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</si>
  <si>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</si>
  <si>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</si>
  <si>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</si>
  <si>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</si>
  <si>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</si>
  <si>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</si>
  <si>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</si>
  <si>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</si>
  <si>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</si>
  <si>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</si>
  <si>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</si>
  <si>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</si>
  <si>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</si>
  <si>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</si>
  <si>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</si>
  <si>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</si>
  <si>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</si>
  <si>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</si>
  <si>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</si>
  <si>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</si>
  <si>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</si>
  <si>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</si>
  <si>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</si>
  <si>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</si>
  <si>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</si>
  <si>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</si>
  <si>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</si>
  <si>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</si>
  <si>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</si>
  <si>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</si>
  <si>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</si>
  <si>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</si>
  <si>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</si>
  <si>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</si>
  <si>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</si>
  <si>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</si>
  <si>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</si>
  <si>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</si>
  <si>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</si>
  <si>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</si>
  <si>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</si>
  <si>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</si>
  <si>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</si>
  <si>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</si>
  <si>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</si>
  <si>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</si>
  <si>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</si>
  <si>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</si>
  <si>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</si>
  <si>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</si>
  <si>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</si>
  <si>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</si>
  <si>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</si>
  <si>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</si>
  <si>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</si>
  <si>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</si>
  <si>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</si>
  <si>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</si>
  <si>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</si>
  <si>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</si>
  <si>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</si>
  <si>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</si>
  <si>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</si>
  <si>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</si>
  <si>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</si>
  <si>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</si>
  <si>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</si>
  <si>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</si>
  <si>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</si>
  <si>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</si>
  <si>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</si>
  <si>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</si>
  <si>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</si>
  <si>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</si>
  <si>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</si>
  <si>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</si>
  <si>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</si>
  <si>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</si>
  <si>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</si>
  <si>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</si>
  <si>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</si>
  <si>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</si>
  <si>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</si>
  <si>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</si>
  <si>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</si>
  <si>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</si>
  <si>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</si>
  <si>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</si>
  <si>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</si>
  <si>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</si>
  <si>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</si>
  <si>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</si>
  <si>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</si>
  <si>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</si>
  <si>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</si>
  <si>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</si>
  <si>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</si>
  <si>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</si>
  <si>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</si>
  <si>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</si>
  <si>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</si>
  <si>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</si>
  <si>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</si>
  <si>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</si>
  <si>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</si>
  <si>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</si>
  <si>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</si>
  <si>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</si>
  <si>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</si>
  <si>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</si>
  <si>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</si>
  <si>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</si>
  <si>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</si>
  <si>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</si>
  <si>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</si>
  <si>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</si>
  <si>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</si>
  <si>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</si>
  <si>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</si>
  <si>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</si>
  <si>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</si>
  <si>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</si>
  <si>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</si>
  <si>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</si>
  <si>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</si>
  <si>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</si>
  <si>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</si>
  <si>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</si>
  <si>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</si>
  <si>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</si>
  <si>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</si>
  <si>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</si>
  <si>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</si>
  <si>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</si>
  <si>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</si>
  <si>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</si>
  <si>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</si>
  <si>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</si>
  <si>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</si>
  <si>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</si>
  <si>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</si>
  <si>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</si>
  <si>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</si>
  <si>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</si>
  <si>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</si>
  <si>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</si>
  <si>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</si>
  <si>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</si>
  <si>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</si>
  <si>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</si>
  <si>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</si>
  <si>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</si>
  <si>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</si>
  <si>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</si>
  <si>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</si>
  <si>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</si>
  <si>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</si>
  <si>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</si>
  <si>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</si>
  <si>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</si>
  <si>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</si>
  <si>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</si>
  <si>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</si>
  <si>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</si>
  <si>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</si>
  <si>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</si>
  <si>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</si>
  <si>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</si>
  <si>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</si>
  <si>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</si>
  <si>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</si>
  <si>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</si>
  <si>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</si>
  <si>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</si>
  <si>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</si>
  <si>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</si>
  <si>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</si>
  <si>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</si>
  <si>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</si>
  <si>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</si>
  <si>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</si>
  <si>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</si>
  <si>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</si>
  <si>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</si>
  <si>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</si>
  <si>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</si>
  <si>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</si>
  <si>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</si>
  <si>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</si>
  <si>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</si>
  <si>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</si>
  <si>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</si>
  <si>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</si>
  <si>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</si>
  <si>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</si>
  <si>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</si>
  <si>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</si>
  <si>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</si>
  <si>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</si>
  <si>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</si>
  <si>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</si>
  <si>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</si>
  <si>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</si>
  <si>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</si>
  <si>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</si>
  <si>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</si>
  <si>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</si>
  <si>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</si>
  <si>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</si>
  <si>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</si>
  <si>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</si>
  <si>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</si>
  <si>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</si>
  <si>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</si>
  <si>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</si>
  <si>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</si>
  <si>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</si>
  <si>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</si>
  <si>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</si>
  <si>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</si>
  <si>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</si>
  <si>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</si>
  <si>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</si>
  <si>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</si>
  <si>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</si>
  <si>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</si>
  <si>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</si>
  <si>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</si>
  <si>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</si>
  <si>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</si>
  <si>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</si>
  <si>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</si>
  <si>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</si>
  <si>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</si>
  <si>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</si>
  <si>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</si>
  <si>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</si>
  <si>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</si>
  <si>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</si>
  <si>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</si>
  <si>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</si>
  <si>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</si>
  <si>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</si>
  <si>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</si>
  <si>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</si>
  <si>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</si>
  <si>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</si>
  <si>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</si>
  <si>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</si>
  <si>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</si>
  <si>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</si>
  <si>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</si>
  <si>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</si>
  <si>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</si>
  <si>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</si>
  <si>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</si>
  <si>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</si>
  <si>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</si>
  <si>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</si>
  <si>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</si>
  <si>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</si>
  <si>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</si>
  <si>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</si>
  <si>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</si>
  <si>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</si>
  <si>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</si>
  <si>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</si>
  <si>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</si>
  <si>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</si>
  <si>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</si>
  <si>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</si>
  <si>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</si>
  <si>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</si>
  <si>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</si>
  <si>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</si>
  <si>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</si>
  <si>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</si>
  <si>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</si>
  <si>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</si>
  <si>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</si>
  <si>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</si>
  <si>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</si>
  <si>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</si>
  <si>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</si>
  <si>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</si>
  <si>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</si>
  <si>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</si>
  <si>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</si>
  <si>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</si>
  <si>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</si>
  <si>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</si>
  <si>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</si>
  <si>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</si>
  <si>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</si>
  <si>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</si>
  <si>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</si>
  <si>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</si>
  <si>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</si>
  <si>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</si>
  <si>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</si>
  <si>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</si>
  <si>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</si>
  <si>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</si>
  <si>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</si>
  <si>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</si>
  <si>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</si>
  <si>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</si>
  <si>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</si>
  <si>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</si>
  <si>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</si>
  <si>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</si>
  <si>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</si>
  <si>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</si>
  <si>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</si>
  <si>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</si>
  <si>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</si>
  <si>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</si>
  <si>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</si>
  <si>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</si>
  <si>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</si>
  <si>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</si>
  <si>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</si>
  <si>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</si>
  <si>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</si>
  <si>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</si>
  <si>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</si>
  <si>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</si>
  <si>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</si>
  <si>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</si>
  <si>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</si>
  <si>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</si>
  <si>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</si>
  <si>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</si>
  <si>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</si>
  <si>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</si>
  <si>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</si>
  <si>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</si>
  <si>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</si>
  <si>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</si>
  <si>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</si>
  <si>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</si>
  <si>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</si>
  <si>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</si>
  <si>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</si>
  <si>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</si>
  <si>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</si>
  <si>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</si>
  <si>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</si>
  <si>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</si>
  <si>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</si>
  <si>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</si>
  <si>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</si>
  <si>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</si>
  <si>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</si>
  <si>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</si>
  <si>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</si>
  <si>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</si>
  <si>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</si>
  <si>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</si>
  <si>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</si>
  <si>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</si>
  <si>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</si>
  <si>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</si>
  <si>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</si>
  <si>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</si>
  <si>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</si>
  <si>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</si>
  <si>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</si>
  <si>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</si>
  <si>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</si>
  <si>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</si>
  <si>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</si>
  <si>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</si>
  <si>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</si>
  <si>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</si>
  <si>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</si>
  <si>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</si>
  <si>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</si>
  <si>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</si>
  <si>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</si>
  <si>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</si>
  <si>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</si>
  <si>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</si>
  <si>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</si>
  <si>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</si>
  <si>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</si>
  <si>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</si>
  <si>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</si>
  <si>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</si>
  <si>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</si>
  <si>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</si>
  <si>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</si>
  <si>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</si>
  <si>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</si>
  <si>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</si>
  <si>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</si>
  <si>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</si>
  <si>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</si>
  <si>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</si>
  <si>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</si>
  <si>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</si>
  <si>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</si>
  <si>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</si>
  <si>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</si>
  <si>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</si>
  <si>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</si>
  <si>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</si>
  <si>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</si>
  <si>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</si>
  <si>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</si>
  <si>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</si>
  <si>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</si>
  <si>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</si>
  <si>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</si>
  <si>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</si>
  <si>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</si>
  <si>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</si>
  <si>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</si>
  <si>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</si>
  <si>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</si>
  <si>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</si>
  <si>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</si>
  <si>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</si>
  <si>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</si>
  <si>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</si>
  <si>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</si>
  <si>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</si>
  <si>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</si>
  <si>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</si>
  <si>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</si>
  <si>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</si>
  <si>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</si>
  <si>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</si>
  <si>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</si>
  <si>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</si>
  <si>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</si>
  <si>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</si>
  <si>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</si>
  <si>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</si>
  <si>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</si>
  <si>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</si>
  <si>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</si>
  <si>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</si>
  <si>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</si>
  <si>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</si>
  <si>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</si>
  <si>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</si>
  <si>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</si>
  <si>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</si>
  <si>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</si>
  <si>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</si>
  <si>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</si>
  <si>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</si>
  <si>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</si>
  <si>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</si>
  <si>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</si>
  <si>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</si>
  <si>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</si>
  <si>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</si>
  <si>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</si>
  <si>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</si>
  <si>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</si>
  <si>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</si>
  <si>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</si>
  <si>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</si>
  <si>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</si>
  <si>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</si>
  <si>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</si>
  <si>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</si>
  <si>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</si>
  <si>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</si>
  <si>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</si>
  <si>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</si>
  <si>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</si>
  <si>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</si>
  <si>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</si>
  <si>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</si>
  <si>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</si>
  <si>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</si>
  <si>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</si>
  <si>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</si>
  <si>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</si>
  <si>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</si>
  <si>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</si>
  <si>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</si>
  <si>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</si>
  <si>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</si>
  <si>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</si>
  <si>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</si>
  <si>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</si>
  <si>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</si>
  <si>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</si>
  <si>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</si>
  <si>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</si>
  <si>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</si>
  <si>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</si>
  <si>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</si>
  <si>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</si>
  <si>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</si>
  <si>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</si>
  <si>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</si>
  <si>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</si>
  <si>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</si>
  <si>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</si>
  <si>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</si>
  <si>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</si>
  <si>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</si>
  <si>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</si>
  <si>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</si>
  <si>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</si>
  <si>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</si>
  <si>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</si>
  <si>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</si>
  <si>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</si>
  <si>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</si>
  <si>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</si>
  <si>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</si>
  <si>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</si>
  <si>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</si>
  <si>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</si>
  <si>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</si>
  <si>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</si>
  <si>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</si>
  <si>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</si>
  <si>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</si>
  <si>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</si>
  <si>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</si>
  <si>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</si>
  <si>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</si>
  <si>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</si>
  <si>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</si>
  <si>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</si>
  <si>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</si>
  <si>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</si>
  <si>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</si>
  <si>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</si>
  <si>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</si>
  <si>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</si>
  <si>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</si>
  <si>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</si>
  <si>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</si>
  <si>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</si>
  <si>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</si>
  <si>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</si>
  <si>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</si>
  <si>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</si>
  <si>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</si>
  <si>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</si>
  <si>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</si>
  <si>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</si>
  <si>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</si>
  <si>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</si>
  <si>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</si>
  <si>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</si>
  <si>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</si>
  <si>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</si>
  <si>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</si>
  <si>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</si>
  <si>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</si>
  <si>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</si>
  <si>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</si>
  <si>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</si>
  <si>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</si>
  <si>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</si>
  <si>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</si>
  <si>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</si>
  <si>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</si>
  <si>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</si>
  <si>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</si>
  <si>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</si>
  <si>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</si>
  <si>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</si>
  <si>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</si>
  <si>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</si>
  <si>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</si>
  <si>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</si>
  <si>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</si>
  <si>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</si>
  <si>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</si>
  <si>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</si>
  <si>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</si>
  <si>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</si>
  <si>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</si>
  <si>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</si>
  <si>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</si>
  <si>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</si>
  <si>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</si>
  <si>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</si>
  <si>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</si>
  <si>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</si>
  <si>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</si>
  <si>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</si>
  <si>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</si>
  <si>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</si>
  <si>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</si>
  <si>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</si>
  <si>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</si>
  <si>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</si>
  <si>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</si>
  <si>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</si>
  <si>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</si>
  <si>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</si>
  <si>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</si>
  <si>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</si>
  <si>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</si>
  <si>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</si>
  <si>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</si>
  <si>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</si>
  <si>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</si>
  <si>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</si>
  <si>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</si>
  <si>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</si>
  <si>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</si>
  <si>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</si>
  <si>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</si>
  <si>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</si>
  <si>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</si>
  <si>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</si>
  <si>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</si>
  <si>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</si>
  <si>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</si>
  <si>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</si>
  <si>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</si>
  <si>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</si>
  <si>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</si>
  <si>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</si>
  <si>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</si>
  <si>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</si>
  <si>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</si>
  <si>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</si>
  <si>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</si>
  <si>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</si>
  <si>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</si>
  <si>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</si>
  <si>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</si>
  <si>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</si>
  <si>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</si>
  <si>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</si>
  <si>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</si>
  <si>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</si>
  <si>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</si>
  <si>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</si>
  <si>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</si>
  <si>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</si>
  <si>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</si>
  <si>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</si>
  <si>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</si>
  <si>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</si>
  <si>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</si>
  <si>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</si>
  <si>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</si>
  <si>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</si>
  <si>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</si>
  <si>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</si>
  <si>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</si>
  <si>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</si>
  <si>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</si>
  <si>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</si>
  <si>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</si>
  <si>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</si>
  <si>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</si>
  <si>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</si>
  <si>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</si>
  <si>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</si>
  <si>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</si>
  <si>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</si>
  <si>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</si>
  <si>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</si>
  <si>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</si>
  <si>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</si>
  <si>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</si>
  <si>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</si>
  <si>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</si>
  <si>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</si>
  <si>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</si>
  <si>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</si>
  <si>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</si>
  <si>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</si>
  <si>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</si>
  <si>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</si>
  <si>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</si>
  <si>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</si>
  <si>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</si>
  <si>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</si>
  <si>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</si>
  <si>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</si>
  <si>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</si>
  <si>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</si>
  <si>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</si>
  <si>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</si>
  <si>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</si>
  <si>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</si>
  <si>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</si>
  <si>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</si>
  <si>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</si>
  <si>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</si>
  <si>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</si>
  <si>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</si>
  <si>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</si>
  <si>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</si>
  <si>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</si>
  <si>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</si>
  <si>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</si>
  <si>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</si>
  <si>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</si>
  <si>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</si>
  <si>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</si>
  <si>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</si>
  <si>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</si>
  <si>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</si>
  <si>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</si>
  <si>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</si>
  <si>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</si>
  <si>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</si>
  <si>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</si>
  <si>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</si>
  <si>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</si>
  <si>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</si>
  <si>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</si>
  <si>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</si>
  <si>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</si>
  <si>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</si>
  <si>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</si>
  <si>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</si>
  <si>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</si>
  <si>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</si>
  <si>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</si>
  <si>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</si>
  <si>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</si>
  <si>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</si>
  <si>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</si>
  <si>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</si>
  <si>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</si>
  <si>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</si>
  <si>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</si>
  <si>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</si>
  <si>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</si>
  <si>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</si>
  <si>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</si>
  <si>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</si>
  <si>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</si>
  <si>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</si>
  <si>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</si>
  <si>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</si>
  <si>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</si>
  <si>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</si>
  <si>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</si>
  <si>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</si>
  <si>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</si>
  <si>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</si>
  <si>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</si>
  <si>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</si>
  <si>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</si>
  <si>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</si>
  <si>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</si>
  <si>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</si>
  <si>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</si>
  <si>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</si>
  <si>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</si>
  <si>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</si>
  <si>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</si>
  <si>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</si>
  <si>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</si>
  <si>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</si>
  <si>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</si>
  <si>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</si>
  <si>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</si>
  <si>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</si>
  <si>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</si>
  <si>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</si>
  <si>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</si>
  <si>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</si>
  <si>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</si>
  <si>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</si>
  <si>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</si>
  <si>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</si>
  <si>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</si>
  <si>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</si>
  <si>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</si>
  <si>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</si>
  <si>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</si>
  <si>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</si>
  <si>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</si>
  <si>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</si>
  <si>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</si>
  <si>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</si>
  <si>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</si>
  <si>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</si>
  <si>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</si>
  <si>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</si>
  <si>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</si>
  <si>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</si>
  <si>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</si>
  <si>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</si>
  <si>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</si>
  <si>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</si>
  <si>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</si>
  <si>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</si>
  <si>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</si>
  <si>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</si>
  <si>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</si>
  <si>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</si>
  <si>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</si>
  <si>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</si>
  <si>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</si>
  <si>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</si>
  <si>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</si>
  <si>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</si>
  <si>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</si>
  <si>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</si>
  <si>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</si>
  <si>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</si>
  <si>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</si>
  <si>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</si>
  <si>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</si>
  <si>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</si>
  <si>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</si>
  <si>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</si>
  <si>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</si>
  <si>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</si>
  <si>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</si>
  <si>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</si>
  <si>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</si>
  <si>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</si>
  <si>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</si>
  <si>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</si>
  <si>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</si>
  <si>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</si>
  <si>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</si>
  <si>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</si>
  <si>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</si>
  <si>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</si>
  <si>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</si>
  <si>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</si>
  <si>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</si>
  <si>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</si>
  <si>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</si>
  <si>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</si>
  <si>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</si>
  <si>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</si>
  <si>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</si>
  <si>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</si>
  <si>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</si>
  <si>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</si>
  <si>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</si>
  <si>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</si>
  <si>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</si>
  <si>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</si>
  <si>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</si>
  <si>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</si>
  <si>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</si>
  <si>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</si>
  <si>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</si>
  <si>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</si>
  <si>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</si>
  <si>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</si>
  <si>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</si>
  <si>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</si>
  <si>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</si>
  <si>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</si>
  <si>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</si>
  <si>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</si>
  <si>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</si>
  <si>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</si>
  <si>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</si>
  <si>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</si>
  <si>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</si>
  <si>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</si>
  <si>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</si>
  <si>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</si>
  <si>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</si>
  <si>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</si>
  <si>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</si>
  <si>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</si>
  <si>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</si>
  <si>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</si>
  <si>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</si>
  <si>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</si>
  <si>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</si>
  <si>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</si>
  <si>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</si>
  <si>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</si>
  <si>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</si>
  <si>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</si>
  <si>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</si>
  <si>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</si>
  <si>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</si>
  <si>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</si>
  <si>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</si>
  <si>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</si>
  <si>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</si>
  <si>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</si>
  <si>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</si>
  <si>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</si>
  <si>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</si>
  <si>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</si>
  <si>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</si>
  <si>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</si>
  <si>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</si>
  <si>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</si>
  <si>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</si>
  <si>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</si>
  <si>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</si>
  <si>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</si>
  <si>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</si>
  <si>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</si>
  <si>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</si>
  <si>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</si>
  <si>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</si>
  <si>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</si>
  <si>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</si>
  <si>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</si>
  <si>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</si>
  <si>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</si>
  <si>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</si>
  <si>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</si>
  <si>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</si>
  <si>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</si>
  <si>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</si>
  <si>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</si>
  <si>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</si>
  <si>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</si>
  <si>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</si>
  <si>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</si>
  <si>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</si>
  <si>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</si>
  <si>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</si>
  <si>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</si>
  <si>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</si>
  <si>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</si>
  <si>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</si>
  <si>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</si>
  <si>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</si>
  <si>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</si>
  <si>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</si>
  <si>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</si>
  <si>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</si>
  <si>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</si>
  <si>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</si>
  <si>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</si>
  <si>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</si>
  <si>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</si>
  <si>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</si>
  <si>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</si>
  <si>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</si>
  <si>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</si>
  <si>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</si>
  <si>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</si>
  <si>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</si>
  <si>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</si>
  <si>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</si>
  <si>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</si>
  <si>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</si>
  <si>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</si>
  <si>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</si>
  <si>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</si>
  <si>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</si>
  <si>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</si>
  <si>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</si>
  <si>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</si>
  <si>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</si>
  <si>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</si>
  <si>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</si>
  <si>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</si>
  <si>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</si>
  <si>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</si>
  <si>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</si>
  <si>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</si>
  <si>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</si>
  <si>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</si>
  <si>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</si>
  <si>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</si>
  <si>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</si>
  <si>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</si>
  <si>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</si>
  <si>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</si>
  <si>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</si>
  <si>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</si>
  <si>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</si>
  <si>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</si>
  <si>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</si>
  <si>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</si>
  <si>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</si>
  <si>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</si>
  <si>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</si>
  <si>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</si>
  <si>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</si>
  <si>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</si>
  <si>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</si>
  <si>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</si>
  <si>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</si>
  <si>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</si>
  <si>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</si>
  <si>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</si>
  <si>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</si>
  <si>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</si>
  <si>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</si>
  <si>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</si>
  <si>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</si>
  <si>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</si>
  <si>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</si>
  <si>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</si>
  <si>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</si>
  <si>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</si>
  <si>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</si>
  <si>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</si>
  <si>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</si>
  <si>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</si>
  <si>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</si>
  <si>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</si>
  <si>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</si>
  <si>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</si>
  <si>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</si>
  <si>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</si>
  <si>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</si>
  <si>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</si>
  <si>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</si>
  <si>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</si>
  <si>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</si>
  <si>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</si>
  <si>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</si>
  <si>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</si>
  <si>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</si>
  <si>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</si>
  <si>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</si>
  <si>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</si>
  <si>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</si>
  <si>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</si>
  <si>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</si>
  <si>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</si>
  <si>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</si>
  <si>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</si>
  <si>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</si>
  <si>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</si>
  <si>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</si>
  <si>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</si>
  <si>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</si>
  <si>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</si>
  <si>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</si>
  <si>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</si>
  <si>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</si>
  <si>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</si>
  <si>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</si>
  <si>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</si>
  <si>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</si>
  <si>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</si>
  <si>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</si>
  <si>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</si>
  <si>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</si>
  <si>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</si>
  <si>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</si>
  <si>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</si>
  <si>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</si>
  <si>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</si>
  <si>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</si>
  <si>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</si>
  <si>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</si>
  <si>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</si>
  <si>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</si>
  <si>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</si>
  <si>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</si>
  <si>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</si>
  <si>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</si>
  <si>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</si>
  <si>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</si>
  <si>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</si>
  <si>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</si>
  <si>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</si>
  <si>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</si>
  <si>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</si>
  <si>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</si>
  <si>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</si>
  <si>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</si>
  <si>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</si>
  <si>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</si>
  <si>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</si>
  <si>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</si>
  <si>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</si>
  <si>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</si>
  <si>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</si>
  <si>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</si>
  <si>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</si>
  <si>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</si>
  <si>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</si>
  <si>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</si>
  <si>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</si>
  <si>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</si>
  <si>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</si>
  <si>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</si>
  <si>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</si>
  <si>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</si>
  <si>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</si>
  <si>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</si>
  <si>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</si>
  <si>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</si>
  <si>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</si>
  <si>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</si>
  <si>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</si>
  <si>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</si>
  <si>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</si>
  <si>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</si>
  <si>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</si>
  <si>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</si>
  <si>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</si>
  <si>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</si>
  <si>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</si>
  <si>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</si>
  <si>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</si>
  <si>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</si>
  <si>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</si>
  <si>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</si>
  <si>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</si>
  <si>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</si>
  <si>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</si>
  <si>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</si>
  <si>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</si>
  <si>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</si>
  <si>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</si>
  <si>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</si>
  <si>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</si>
  <si>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</si>
  <si>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</si>
  <si>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</si>
  <si>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</si>
  <si>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</si>
  <si>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</si>
  <si>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</si>
  <si>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</si>
  <si>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</si>
  <si>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</si>
  <si>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</si>
  <si>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</si>
  <si>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</si>
  <si>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</si>
  <si>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</si>
  <si>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</si>
  <si>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</si>
  <si>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</si>
  <si>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</si>
  <si>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</si>
  <si>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</si>
  <si>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</si>
  <si>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</si>
  <si>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</si>
  <si>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</si>
  <si>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</si>
  <si>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</si>
  <si>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</si>
  <si>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</si>
  <si>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</si>
  <si>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</si>
  <si>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</si>
  <si>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</si>
  <si>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</si>
  <si>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</si>
  <si>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</si>
  <si>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</si>
  <si>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</si>
  <si>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</si>
  <si>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</si>
  <si>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</si>
  <si>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</si>
  <si>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</si>
  <si>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</si>
  <si>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</si>
  <si>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</si>
  <si>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</si>
  <si>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</si>
  <si>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</si>
  <si>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</si>
  <si>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</si>
  <si>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</si>
  <si>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</si>
  <si>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</si>
  <si>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</si>
  <si>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</si>
  <si>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</si>
  <si>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</si>
  <si>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</si>
  <si>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</si>
  <si>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</si>
  <si>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</si>
  <si>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</si>
  <si>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</si>
  <si>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</si>
  <si>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</si>
  <si>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</si>
  <si>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</si>
  <si>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</si>
  <si>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</si>
  <si>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</si>
  <si>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</si>
  <si>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</si>
  <si>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</si>
  <si>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</si>
  <si>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</si>
  <si>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</si>
  <si>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</si>
  <si>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</si>
  <si>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</si>
  <si>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</si>
  <si>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</si>
  <si>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</si>
  <si>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</si>
  <si>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</si>
  <si>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</si>
  <si>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</si>
  <si>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</si>
  <si>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</si>
  <si>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</si>
  <si>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</si>
  <si>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</si>
  <si>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</si>
  <si>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</si>
  <si>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</si>
  <si>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</si>
  <si>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</si>
  <si>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</si>
  <si>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</si>
  <si>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</si>
  <si>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</si>
  <si>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</si>
  <si>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</si>
  <si>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</si>
  <si>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</si>
  <si>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</si>
  <si>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</si>
  <si>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</si>
  <si>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</si>
  <si>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</si>
  <si>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</si>
  <si>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</si>
  <si>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</si>
  <si>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</si>
  <si>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</si>
  <si>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</si>
  <si>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</si>
  <si>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</si>
  <si>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</si>
  <si>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</si>
  <si>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</si>
  <si>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</si>
  <si>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</si>
  <si>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</si>
  <si>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</si>
  <si>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</si>
  <si>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</si>
  <si>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</si>
  <si>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</si>
  <si>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</si>
  <si>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</si>
  <si>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</si>
  <si>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</si>
  <si>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</si>
  <si>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</si>
  <si>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</si>
  <si>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</si>
  <si>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</si>
  <si>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</si>
  <si>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</si>
  <si>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</si>
  <si>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</si>
  <si>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</si>
  <si>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</si>
  <si>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</si>
  <si>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</si>
  <si>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</si>
  <si>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</si>
  <si>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</si>
  <si>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</si>
  <si>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</si>
  <si>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</si>
  <si>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</si>
  <si>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</si>
  <si>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</si>
  <si>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</si>
  <si>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</si>
  <si>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</si>
  <si>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</si>
  <si>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</si>
  <si>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</si>
  <si>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</si>
  <si>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</si>
  <si>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</si>
  <si>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</si>
  <si>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</si>
  <si>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</si>
  <si>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</si>
  <si>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</si>
  <si>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</si>
  <si>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</si>
  <si>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</si>
  <si>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</si>
  <si>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</si>
  <si>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</si>
  <si>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</si>
  <si>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</si>
  <si>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</si>
  <si>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</si>
  <si>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</si>
  <si>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</si>
  <si>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</si>
  <si>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</si>
  <si>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</si>
  <si>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</si>
  <si>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</si>
  <si>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</si>
  <si>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</si>
  <si>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</si>
  <si>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</si>
  <si>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</si>
  <si>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</si>
  <si>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</si>
  <si>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</si>
  <si>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</si>
  <si>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</si>
  <si>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</si>
  <si>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</si>
  <si>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</si>
  <si>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</si>
  <si>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</si>
  <si>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</si>
  <si>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</si>
  <si>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</si>
  <si>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</si>
  <si>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</si>
  <si>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</si>
  <si>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</si>
  <si>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</si>
  <si>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</si>
  <si>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</si>
  <si>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</si>
  <si>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</si>
  <si>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</si>
  <si>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</si>
  <si>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</si>
  <si>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</si>
  <si>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</si>
  <si>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</si>
  <si>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</si>
  <si>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</si>
  <si>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</si>
  <si>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</si>
  <si>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</si>
  <si>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</si>
  <si>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</si>
  <si>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</si>
  <si>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</si>
  <si>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</si>
  <si>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</si>
  <si>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</si>
  <si>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</si>
  <si>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</si>
  <si>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</si>
  <si>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</si>
  <si>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</si>
  <si>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</si>
  <si>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</si>
  <si>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</si>
  <si>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</si>
  <si>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</si>
  <si>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</si>
  <si>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</si>
  <si>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</si>
  <si>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</si>
  <si>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</si>
  <si>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</si>
  <si>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</si>
  <si>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</si>
  <si>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</si>
  <si>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</si>
  <si>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</si>
  <si>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</si>
  <si>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</si>
  <si>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</si>
  <si>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</si>
  <si>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</si>
  <si>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</si>
  <si>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</si>
  <si>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</si>
  <si>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</si>
  <si>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</si>
  <si>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</si>
  <si>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</si>
  <si>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</si>
  <si>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</si>
  <si>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</si>
  <si>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</si>
  <si>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</si>
  <si>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</si>
  <si>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</si>
  <si>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</si>
  <si>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</si>
  <si>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</si>
  <si>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</si>
  <si>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</si>
  <si>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</si>
  <si>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</si>
  <si>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</si>
  <si>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</si>
  <si>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</si>
  <si>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</si>
  <si>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</si>
  <si>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</si>
  <si>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</si>
  <si>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</si>
  <si>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</si>
  <si>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</si>
  <si>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</si>
  <si>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</si>
  <si>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</si>
  <si>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</si>
  <si>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</si>
  <si>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</si>
  <si>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</si>
  <si>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</si>
  <si>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</si>
  <si>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</si>
  <si>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</si>
  <si>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</si>
  <si>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</si>
  <si>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</si>
  <si>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</si>
  <si>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</si>
  <si>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</si>
  <si>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</si>
  <si>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</si>
  <si>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</si>
  <si>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</si>
  <si>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</si>
  <si>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</si>
  <si>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</si>
  <si>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</si>
  <si>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</si>
  <si>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</si>
  <si>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</si>
  <si>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</si>
  <si>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</si>
  <si>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</si>
  <si>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</si>
  <si>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</si>
  <si>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</si>
  <si>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</si>
  <si>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</si>
  <si>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</si>
  <si>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</si>
  <si>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</si>
  <si>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</si>
  <si>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</si>
  <si>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</si>
  <si>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</si>
  <si>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</si>
  <si>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</si>
  <si>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</si>
  <si>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</si>
  <si>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</si>
  <si>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</si>
  <si>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</si>
  <si>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</si>
  <si>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</si>
  <si>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</si>
  <si>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</si>
  <si>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</si>
  <si>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</si>
  <si>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</si>
  <si>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</si>
  <si>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</si>
  <si>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</si>
  <si>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</si>
  <si>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</si>
  <si>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</si>
  <si>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</si>
  <si>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</si>
  <si>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</si>
  <si>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</si>
  <si>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</si>
  <si>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</si>
  <si>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</si>
  <si>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</si>
  <si>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</si>
  <si>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</si>
  <si>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</si>
  <si>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</si>
  <si>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</si>
  <si>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</si>
  <si>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</si>
  <si>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</si>
  <si>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</si>
  <si>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</si>
  <si>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</si>
  <si>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</si>
  <si>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</si>
  <si>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</si>
  <si>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</si>
  <si>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</si>
  <si>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</si>
  <si>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</si>
  <si>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</si>
  <si>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</si>
  <si>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</si>
  <si>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</si>
  <si>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</si>
  <si>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</si>
  <si>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</si>
  <si>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</si>
  <si>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</si>
  <si>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</si>
  <si>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</si>
  <si>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</si>
  <si>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</si>
  <si>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</si>
  <si>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</si>
  <si>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</si>
  <si>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</si>
  <si>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</si>
  <si>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</si>
  <si>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</si>
  <si>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</si>
  <si>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</si>
  <si>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</si>
  <si>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</si>
  <si>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</si>
  <si>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</si>
  <si>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</si>
  <si>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</si>
  <si>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</si>
  <si>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</si>
  <si>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</si>
  <si>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</si>
  <si>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</si>
  <si>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</si>
  <si>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</si>
  <si>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</si>
  <si>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</si>
  <si>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</si>
  <si>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</si>
  <si>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</si>
  <si>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</si>
  <si>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</si>
  <si>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</si>
  <si>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</si>
  <si>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</si>
  <si>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</si>
  <si>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</si>
  <si>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</si>
  <si>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</si>
  <si>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</si>
  <si>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</si>
  <si>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</si>
  <si>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</si>
  <si>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</si>
  <si>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</si>
  <si>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</si>
  <si>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</si>
  <si>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</si>
  <si>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</si>
  <si>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</si>
  <si>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</si>
  <si>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</si>
  <si>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</si>
  <si>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</si>
  <si>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</si>
  <si>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</si>
  <si>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</si>
  <si>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</si>
  <si>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</si>
  <si>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</si>
  <si>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</si>
  <si>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</si>
  <si>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</si>
  <si>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</si>
  <si>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</si>
  <si>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</si>
  <si>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</si>
  <si>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</si>
  <si>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</si>
  <si>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</si>
  <si>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</si>
  <si>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</si>
  <si>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</si>
  <si>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</si>
  <si>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</si>
  <si>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</si>
  <si>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</si>
  <si>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</si>
  <si>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</si>
  <si>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</si>
  <si>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</si>
  <si>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</si>
  <si>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</si>
  <si>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</si>
  <si>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</si>
  <si>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</si>
  <si>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</si>
  <si>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</si>
  <si>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</si>
  <si>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</si>
  <si>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</si>
  <si>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</si>
  <si>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</si>
  <si>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</si>
  <si>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</si>
  <si>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</si>
  <si>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</si>
  <si>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</si>
  <si>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</si>
  <si>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</si>
  <si>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</si>
  <si>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</si>
  <si>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</si>
  <si>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</si>
  <si>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</si>
  <si>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</si>
  <si>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</si>
  <si>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</si>
  <si>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</si>
  <si>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</si>
  <si>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</si>
  <si>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</si>
  <si>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</si>
  <si>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</si>
  <si>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</si>
  <si>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</si>
  <si>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</si>
  <si>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</si>
  <si>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</si>
  <si>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</si>
  <si>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</si>
  <si>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</si>
  <si>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</si>
  <si>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</si>
  <si>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</si>
  <si>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</si>
  <si>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</si>
  <si>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</si>
  <si>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</si>
  <si>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</si>
  <si>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</si>
  <si>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</si>
  <si>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</si>
  <si>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</si>
  <si>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</si>
  <si>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</si>
  <si>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</si>
  <si>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</si>
  <si>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</si>
  <si>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</si>
  <si>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</si>
  <si>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</si>
  <si>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</si>
  <si>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</si>
  <si>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</si>
  <si>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</si>
  <si>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</si>
  <si>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</si>
  <si>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</si>
  <si>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</si>
  <si>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</si>
  <si>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</si>
  <si>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</si>
  <si>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</si>
  <si>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</si>
  <si>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</si>
  <si>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</si>
  <si>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</si>
  <si>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</si>
  <si>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</si>
  <si>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</si>
  <si>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</si>
  <si>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</si>
  <si>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</si>
  <si>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</si>
  <si>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</si>
  <si>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</si>
  <si>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</si>
  <si>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</si>
  <si>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</si>
  <si>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</si>
  <si>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</si>
  <si>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</si>
  <si>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</si>
  <si>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</si>
  <si>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</si>
  <si>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</si>
  <si>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</si>
  <si>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</si>
  <si>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</si>
  <si>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</si>
  <si>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</si>
  <si>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</si>
  <si>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</si>
  <si>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</si>
  <si>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</si>
  <si>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</si>
  <si>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</si>
  <si>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</si>
  <si>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</si>
  <si>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</si>
  <si>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</si>
  <si>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</si>
  <si>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</si>
  <si>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</si>
  <si>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</si>
  <si>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</si>
  <si>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</si>
  <si>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</si>
  <si>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</si>
  <si>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</si>
  <si>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</si>
  <si>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</si>
  <si>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</si>
  <si>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</si>
  <si>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</si>
  <si>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</si>
  <si>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</si>
  <si>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</si>
  <si>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</si>
  <si>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</si>
  <si>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</si>
  <si>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</si>
  <si>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</si>
  <si>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</si>
  <si>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</si>
  <si>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</si>
  <si>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</si>
  <si>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</si>
  <si>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</si>
  <si>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</si>
  <si>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</si>
  <si>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</si>
  <si>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</si>
  <si>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</si>
  <si>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</si>
  <si>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</si>
  <si>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</si>
  <si>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</si>
  <si>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</si>
  <si>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</si>
  <si>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</si>
  <si>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</si>
  <si>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</si>
  <si>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</si>
  <si>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</si>
  <si>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</si>
  <si>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</si>
  <si>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</si>
  <si>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</si>
  <si>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</si>
  <si>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</si>
  <si>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</si>
  <si>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</si>
  <si>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</si>
  <si>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</si>
  <si>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</si>
  <si>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</si>
  <si>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</si>
  <si>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</si>
  <si>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</si>
  <si>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</si>
  <si>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</si>
  <si>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</si>
  <si>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</si>
  <si>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</si>
  <si>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</si>
  <si>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</si>
  <si>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</si>
  <si>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</si>
  <si>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</si>
  <si>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</si>
  <si>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</si>
  <si>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</si>
  <si>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</si>
  <si>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</si>
  <si>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</si>
  <si>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</si>
  <si>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</si>
  <si>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</si>
  <si>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</si>
  <si>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</si>
  <si>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</si>
  <si>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</si>
  <si>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</si>
  <si>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</si>
  <si>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</si>
  <si>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</si>
  <si>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</si>
  <si>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</si>
  <si>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</si>
  <si>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</si>
  <si>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</si>
  <si>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</si>
  <si>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</si>
  <si>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</si>
  <si>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</si>
  <si>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</si>
  <si>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</si>
  <si>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</si>
  <si>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</si>
  <si>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</si>
  <si>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</si>
  <si>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</si>
  <si>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</si>
  <si>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</si>
  <si>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</si>
  <si>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</si>
  <si>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</si>
  <si>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</si>
  <si>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</si>
  <si>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</si>
  <si>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</si>
  <si>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</si>
  <si>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</si>
  <si>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</si>
  <si>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</si>
  <si>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</si>
  <si>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</si>
  <si>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</si>
  <si>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</si>
  <si>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</si>
  <si>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</si>
  <si>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</si>
  <si>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</si>
  <si>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</si>
  <si>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</si>
  <si>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</si>
  <si>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</si>
  <si>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</si>
  <si>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</si>
  <si>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</si>
  <si>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</si>
  <si>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</si>
  <si>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</si>
  <si>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</si>
  <si>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</si>
  <si>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</si>
  <si>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</si>
  <si>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</si>
  <si>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</si>
  <si>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</si>
  <si>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</si>
  <si>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</si>
  <si>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</si>
  <si>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</si>
  <si>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</si>
  <si>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</si>
  <si>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</si>
  <si>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</si>
  <si>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</si>
  <si>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</si>
  <si>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</si>
  <si>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</si>
  <si>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</si>
  <si>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</si>
  <si>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</si>
  <si>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</si>
  <si>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</si>
  <si>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</si>
  <si>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</si>
  <si>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</si>
  <si>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</si>
  <si>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</si>
  <si>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</si>
  <si>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</si>
  <si>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</si>
  <si>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</si>
  <si>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</si>
  <si>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</si>
  <si>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</si>
  <si>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</si>
  <si>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</si>
  <si>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</si>
  <si>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</si>
  <si>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</si>
  <si>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</si>
  <si>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</si>
  <si>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</si>
  <si>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</si>
  <si>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</si>
  <si>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</si>
  <si>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</si>
  <si>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</si>
  <si>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</si>
  <si>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</si>
  <si>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</si>
  <si>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</si>
  <si>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</si>
  <si>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</si>
  <si>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</si>
  <si>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</si>
  <si>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</si>
  <si>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</si>
  <si>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</si>
  <si>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</si>
  <si>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</si>
  <si>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</si>
  <si>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</si>
  <si>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</si>
  <si>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</si>
  <si>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</si>
  <si>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</si>
  <si>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</si>
  <si>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</si>
  <si>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</si>
  <si>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</si>
  <si>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</si>
  <si>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</si>
  <si>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</si>
  <si>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</si>
  <si>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</si>
  <si>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</si>
  <si>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</si>
  <si>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</si>
  <si>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</si>
  <si>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</si>
  <si>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</si>
  <si>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</si>
  <si>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</si>
  <si>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</si>
  <si>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</si>
  <si>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</si>
  <si>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</si>
  <si>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</si>
  <si>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</si>
  <si>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</si>
  <si>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</si>
  <si>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</si>
  <si>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</si>
  <si>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</si>
  <si>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</si>
  <si>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</si>
  <si>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</si>
  <si>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</si>
  <si>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</si>
  <si>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</si>
  <si>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</si>
  <si>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</si>
  <si>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</si>
  <si>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</si>
  <si>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</si>
  <si>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</si>
  <si>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</si>
  <si>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</si>
  <si>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</si>
  <si>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</si>
  <si>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</si>
  <si>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</si>
  <si>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</si>
  <si>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</si>
  <si>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</si>
  <si>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</si>
  <si>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</si>
  <si>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</si>
  <si>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</si>
  <si>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</si>
  <si>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</si>
  <si>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</si>
  <si>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</si>
  <si>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</si>
  <si>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</si>
  <si>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</si>
  <si>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</si>
  <si>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</si>
  <si>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</si>
  <si>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</si>
  <si>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</si>
  <si>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</si>
  <si>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</si>
  <si>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</si>
  <si>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</si>
  <si>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</si>
  <si>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</si>
  <si>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</si>
  <si>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</si>
  <si>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</si>
  <si>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</si>
  <si>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</si>
  <si>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</si>
  <si>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</si>
  <si>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</si>
  <si>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</si>
  <si>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</si>
  <si>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</si>
  <si>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</si>
  <si>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</si>
  <si>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</si>
  <si>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</si>
  <si>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</si>
  <si>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</si>
  <si>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</si>
  <si>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</si>
  <si>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</si>
  <si>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</si>
  <si>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</si>
  <si>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</si>
  <si>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</si>
  <si>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</si>
  <si>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</si>
  <si>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</si>
  <si>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</si>
  <si>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</si>
  <si>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</si>
  <si>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</si>
  <si>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</si>
  <si>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</si>
  <si>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</si>
  <si>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</si>
  <si>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</si>
  <si>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</si>
  <si>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</si>
  <si>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</si>
  <si>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</si>
  <si>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</si>
  <si>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</si>
  <si>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</si>
  <si>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</si>
  <si>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</si>
  <si>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</si>
  <si>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</si>
  <si>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</si>
  <si>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</si>
  <si>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</si>
  <si>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</si>
  <si>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</si>
  <si>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</si>
  <si>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</si>
  <si>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</si>
  <si>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</si>
  <si>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</si>
  <si>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</si>
  <si>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</si>
  <si>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</si>
  <si>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</si>
  <si>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</si>
  <si>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</si>
  <si>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</si>
  <si>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</si>
  <si>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</si>
  <si>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</si>
  <si>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</si>
  <si>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</si>
  <si>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</si>
  <si>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</si>
  <si>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</si>
  <si>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</si>
  <si>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</si>
  <si>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</si>
  <si>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</si>
  <si>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</si>
  <si>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</si>
  <si>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</si>
  <si>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</si>
  <si>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</si>
  <si>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</si>
  <si>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</si>
  <si>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</si>
  <si>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</si>
  <si>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</si>
  <si>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</si>
  <si>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</si>
  <si>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</si>
  <si>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</si>
  <si>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</si>
  <si>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</si>
  <si>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</si>
  <si>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</si>
  <si>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</si>
  <si>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</si>
  <si>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</si>
  <si>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</si>
  <si>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</si>
  <si>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</si>
  <si>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</si>
  <si>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</si>
  <si>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</si>
  <si>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</si>
  <si>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</si>
  <si>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</si>
  <si>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</si>
  <si>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</si>
  <si>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</si>
  <si>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</si>
  <si>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</si>
  <si>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</si>
  <si>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</si>
  <si>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</si>
  <si>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</si>
  <si>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</si>
  <si>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</si>
  <si>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</si>
  <si>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</si>
  <si>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</si>
  <si>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</si>
  <si>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</si>
  <si>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</si>
  <si>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</si>
  <si>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</si>
  <si>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</si>
  <si>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</si>
  <si>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</si>
  <si>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</si>
  <si>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</si>
  <si>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</si>
  <si>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</si>
  <si>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</si>
  <si>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</si>
  <si>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</si>
  <si>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</si>
  <si>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</si>
  <si>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</si>
  <si>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</si>
  <si>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</si>
  <si>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</si>
  <si>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</si>
  <si>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</si>
  <si>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</si>
  <si>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</si>
  <si>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</si>
  <si>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</si>
  <si>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</si>
  <si>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</si>
  <si>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</si>
  <si>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</si>
  <si>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</si>
  <si>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</si>
  <si>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</si>
  <si>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</si>
  <si>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</si>
  <si>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</si>
  <si>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</si>
  <si>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</si>
  <si>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</si>
  <si>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</si>
  <si>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</si>
  <si>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</si>
  <si>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</si>
  <si>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</si>
  <si>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</si>
  <si>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</si>
  <si>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</si>
  <si>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</si>
  <si>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</si>
  <si>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</si>
  <si>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</si>
  <si>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</si>
  <si>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</si>
  <si>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</si>
  <si>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</si>
  <si>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</si>
  <si>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</si>
  <si>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</si>
  <si>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</si>
  <si>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</si>
  <si>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</si>
  <si>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</si>
  <si>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</si>
  <si>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</si>
  <si>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</si>
  <si>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</si>
  <si>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</si>
  <si>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</si>
  <si>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</si>
  <si>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</si>
  <si>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</si>
  <si>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</si>
  <si>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</si>
  <si>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</si>
  <si>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</si>
  <si>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</si>
  <si>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</si>
  <si>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</si>
  <si>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</si>
  <si>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</si>
  <si>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</si>
  <si>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</si>
  <si>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</si>
  <si>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</si>
  <si>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</si>
  <si>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</si>
  <si>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</si>
  <si>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</si>
  <si>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</si>
  <si>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</si>
  <si>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</si>
  <si>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</si>
  <si>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</si>
  <si>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</si>
  <si>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</si>
  <si>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</si>
  <si>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</si>
  <si>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</si>
  <si>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</si>
  <si>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</si>
  <si>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</si>
  <si>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</si>
  <si>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</si>
  <si>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</si>
  <si>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</si>
  <si>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</si>
  <si>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</si>
  <si>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</si>
  <si>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</si>
  <si>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</si>
  <si>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</si>
  <si>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</si>
  <si>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</si>
  <si>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</si>
  <si>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</si>
  <si>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</si>
  <si>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</si>
  <si>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</si>
  <si>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</si>
  <si>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</si>
  <si>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</si>
  <si>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</si>
  <si>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</si>
  <si>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</si>
  <si>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</si>
  <si>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</si>
  <si>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</si>
  <si>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</si>
  <si>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</si>
  <si>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</si>
  <si>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</si>
  <si>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</si>
  <si>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</si>
  <si>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</si>
  <si>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</si>
  <si>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</si>
  <si>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</si>
  <si>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</si>
  <si>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</si>
  <si>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</si>
  <si>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</si>
  <si>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</si>
  <si>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</si>
  <si>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</si>
  <si>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</si>
  <si>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</si>
  <si>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</si>
  <si>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</si>
  <si>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</si>
  <si>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</si>
  <si>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</si>
  <si>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</si>
  <si>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</si>
  <si>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</si>
  <si>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</si>
  <si>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</si>
  <si>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</si>
  <si>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</si>
  <si>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</si>
  <si>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</si>
  <si>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</si>
  <si>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</si>
  <si>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</si>
  <si>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</si>
  <si>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</si>
  <si>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</si>
  <si>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</si>
  <si>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</si>
  <si>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</si>
  <si>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</si>
  <si>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</si>
  <si>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</si>
  <si>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</si>
  <si>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</si>
  <si>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</si>
  <si>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</si>
  <si>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</si>
  <si>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</si>
  <si>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</si>
  <si>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</si>
  <si>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</si>
  <si>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</si>
  <si>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</si>
  <si>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</si>
  <si>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</si>
  <si>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</si>
  <si>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</si>
  <si>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</si>
  <si>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</si>
  <si>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</si>
  <si>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</si>
  <si>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</si>
  <si>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</si>
  <si>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</si>
  <si>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</si>
  <si>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</si>
  <si>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</si>
  <si>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</si>
  <si>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</si>
  <si>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</si>
  <si>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</si>
  <si>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</si>
  <si>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</si>
  <si>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</si>
  <si>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</si>
  <si>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</si>
  <si>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</si>
  <si>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</si>
  <si>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</si>
  <si>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</si>
  <si>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</si>
  <si>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</si>
  <si>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</si>
  <si>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</si>
  <si>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</si>
  <si>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</si>
  <si>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</si>
  <si>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</si>
  <si>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</si>
  <si>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</si>
  <si>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</si>
  <si>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</si>
  <si>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</si>
  <si>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</si>
  <si>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</si>
  <si>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</si>
  <si>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</si>
  <si>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</si>
  <si>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</si>
  <si>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</si>
  <si>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</si>
  <si>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</si>
  <si>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</si>
  <si>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</si>
  <si>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</si>
  <si>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</si>
  <si>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</si>
  <si>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</si>
  <si>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</si>
  <si>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</si>
  <si>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</si>
  <si>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</si>
  <si>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</si>
  <si>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</si>
  <si>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</si>
  <si>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</si>
  <si>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</si>
  <si>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</si>
  <si>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</si>
  <si>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</si>
  <si>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</si>
  <si>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</si>
  <si>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</si>
  <si>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</si>
  <si>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</si>
  <si>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</si>
  <si>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</si>
  <si>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</si>
  <si>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</si>
  <si>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</si>
  <si>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</si>
  <si>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</si>
  <si>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</si>
  <si>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</si>
  <si>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</si>
  <si>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</si>
  <si>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</si>
  <si>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</si>
  <si>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</si>
  <si>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</si>
  <si>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</si>
  <si>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</si>
  <si>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</si>
  <si>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</si>
  <si>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</si>
  <si>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</si>
  <si>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</si>
  <si>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</si>
  <si>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</si>
  <si>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</si>
  <si>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</si>
  <si>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</si>
  <si>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</si>
  <si>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</si>
  <si>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</si>
  <si>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</si>
  <si>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</si>
  <si>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</si>
  <si>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</si>
  <si>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</si>
  <si>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</si>
  <si>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</si>
  <si>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</si>
  <si>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</si>
  <si>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</si>
  <si>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</si>
  <si>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</si>
  <si>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</si>
  <si>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</si>
  <si>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</si>
  <si>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</si>
  <si>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</si>
  <si>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</si>
  <si>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</si>
  <si>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</si>
  <si>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</si>
  <si>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</si>
  <si>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</si>
  <si>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</si>
  <si>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</si>
  <si>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</si>
  <si>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</si>
  <si>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</si>
  <si>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</si>
  <si>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</si>
  <si>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</si>
  <si>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</si>
  <si>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</si>
  <si>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</si>
  <si>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</si>
  <si>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</si>
  <si>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</si>
  <si>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</si>
  <si>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</si>
  <si>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</si>
  <si>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</si>
  <si>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</si>
  <si>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</si>
  <si>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</si>
  <si>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</si>
  <si>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</si>
  <si>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</si>
  <si>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</si>
  <si>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</si>
  <si>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</si>
  <si>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</si>
  <si>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</si>
  <si>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</si>
  <si>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</si>
  <si>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</si>
  <si>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</si>
  <si>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</si>
  <si>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</si>
  <si>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</si>
  <si>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</si>
  <si>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</si>
  <si>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</si>
  <si>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</si>
  <si>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</si>
  <si>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</si>
  <si>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</si>
  <si>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</si>
  <si>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</si>
  <si>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</si>
  <si>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</si>
  <si>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</si>
  <si>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</si>
  <si>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</si>
  <si>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</si>
  <si>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</si>
  <si>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</si>
  <si>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</si>
  <si>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</si>
  <si>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</si>
  <si>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</si>
  <si>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</si>
  <si>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</si>
  <si>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</si>
  <si>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</si>
  <si>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</si>
  <si>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</si>
  <si>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</si>
  <si>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</si>
  <si>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</si>
  <si>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</si>
  <si>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</si>
  <si>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</si>
  <si>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</si>
  <si>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</si>
  <si>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</si>
  <si>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</si>
  <si>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</si>
  <si>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</si>
  <si>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</si>
  <si>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</si>
  <si>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</si>
  <si>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</si>
  <si>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</si>
  <si>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</si>
  <si>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</si>
  <si>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</si>
  <si>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</si>
  <si>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</si>
  <si>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</si>
  <si>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</si>
  <si>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</si>
  <si>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</si>
  <si>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</si>
  <si>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</si>
  <si>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</si>
  <si>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</si>
  <si>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</si>
  <si>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</si>
  <si>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</si>
  <si>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</si>
  <si>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</si>
  <si>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</si>
  <si>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</si>
  <si>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</si>
  <si>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</si>
  <si>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</si>
  <si>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</si>
  <si>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</si>
  <si>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</si>
  <si>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</si>
  <si>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</si>
  <si>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</si>
  <si>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</si>
  <si>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</si>
  <si>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</si>
  <si>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</si>
  <si>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</si>
  <si>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</si>
  <si>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</si>
  <si>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</si>
  <si>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</si>
  <si>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</si>
  <si>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</si>
  <si>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</si>
  <si>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</si>
  <si>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</si>
  <si>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</si>
  <si>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</si>
  <si>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</si>
  <si>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</si>
  <si>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</si>
  <si>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</si>
  <si>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</si>
  <si>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</si>
  <si>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</si>
  <si>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</si>
  <si>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</si>
  <si>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</si>
  <si>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</si>
  <si>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</si>
  <si>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</si>
  <si>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</si>
  <si>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</si>
  <si>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</si>
  <si>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</si>
  <si>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</si>
  <si>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</si>
  <si>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</si>
  <si>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</si>
  <si>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</si>
  <si>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</si>
  <si>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</si>
  <si>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</si>
  <si>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</si>
  <si>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</si>
  <si>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</si>
  <si>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</si>
  <si>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</si>
  <si>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</si>
  <si>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</si>
  <si>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</si>
  <si>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</si>
  <si>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</si>
  <si>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</si>
  <si>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</si>
  <si>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</si>
  <si>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</si>
  <si>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</si>
  <si>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</si>
  <si>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</si>
  <si>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</si>
  <si>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</si>
  <si>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</si>
  <si>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</si>
  <si>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</si>
  <si>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</si>
  <si>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</si>
  <si>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</si>
  <si>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</si>
  <si>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</si>
  <si>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</si>
  <si>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</si>
  <si>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</si>
  <si>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</si>
  <si>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</si>
  <si>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</si>
  <si>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</si>
  <si>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</si>
  <si>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</si>
  <si>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</si>
  <si>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</si>
  <si>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</si>
  <si>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</si>
  <si>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</si>
  <si>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</si>
  <si>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</si>
  <si>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</si>
  <si>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</si>
  <si>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</si>
  <si>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</si>
  <si>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</si>
  <si>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</si>
  <si>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</si>
  <si>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</si>
  <si>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</si>
  <si>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</si>
  <si>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</si>
  <si>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</si>
  <si>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</si>
  <si>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</si>
  <si>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</si>
  <si>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</si>
  <si>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</si>
  <si>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</si>
  <si>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</si>
  <si>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</si>
  <si>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</si>
  <si>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</si>
  <si>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</si>
  <si>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</si>
  <si>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</si>
  <si>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</si>
  <si>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</si>
  <si>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</si>
  <si>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</si>
  <si>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</si>
  <si>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</si>
  <si>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</si>
  <si>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</si>
  <si>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</si>
  <si>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</si>
  <si>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</si>
  <si>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</si>
  <si>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</si>
  <si>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</si>
  <si>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</si>
  <si>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</si>
  <si>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</si>
  <si>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</si>
  <si>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</si>
  <si>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</si>
  <si>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</si>
  <si>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</si>
  <si>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</si>
  <si>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</si>
  <si>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</si>
  <si>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</si>
  <si>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</si>
  <si>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</si>
  <si>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</si>
  <si>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</si>
  <si>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</si>
  <si>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</si>
  <si>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</si>
  <si>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</si>
  <si>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</si>
  <si>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</si>
  <si>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</si>
  <si>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</si>
  <si>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</si>
  <si>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</si>
  <si>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</si>
  <si>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</si>
  <si>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</si>
  <si>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</si>
  <si>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</si>
  <si>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</si>
  <si>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</si>
  <si>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</si>
  <si>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</si>
  <si>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</si>
  <si>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</si>
  <si>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</si>
  <si>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</si>
  <si>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</si>
  <si>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</si>
  <si>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</si>
  <si>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</si>
  <si>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</si>
  <si>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</si>
  <si>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</si>
  <si>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</si>
  <si>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</si>
  <si>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</si>
  <si>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</si>
  <si>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</si>
  <si>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</si>
  <si>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</si>
  <si>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</si>
  <si>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</si>
  <si>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</si>
  <si>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</si>
  <si>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</si>
  <si>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</si>
  <si>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</si>
  <si>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</si>
  <si>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</si>
  <si>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</si>
  <si>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</si>
  <si>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</si>
  <si>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</si>
  <si>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</si>
  <si>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</si>
  <si>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</si>
  <si>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</si>
  <si>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</si>
  <si>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</si>
  <si>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</si>
  <si>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</si>
  <si>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</si>
  <si>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</si>
  <si>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</si>
  <si>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</si>
  <si>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</si>
  <si>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</si>
  <si>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</si>
  <si>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</si>
  <si>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</si>
  <si>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</si>
  <si>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</si>
  <si>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</si>
  <si>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</si>
  <si>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</si>
  <si>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</si>
  <si>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</si>
  <si>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</si>
  <si>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</si>
  <si>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</si>
  <si>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</si>
  <si>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</si>
  <si>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</si>
  <si>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</si>
  <si>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</si>
  <si>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</si>
  <si>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</si>
  <si>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</si>
  <si>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</si>
  <si>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</si>
  <si>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</si>
  <si>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</si>
  <si>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</si>
  <si>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</si>
  <si>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</si>
  <si>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</si>
  <si>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</si>
  <si>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</si>
  <si>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</si>
  <si>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</si>
  <si>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</si>
  <si>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</si>
  <si>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</si>
  <si>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</si>
  <si>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</si>
  <si>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</si>
  <si>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</si>
  <si>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</si>
  <si>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</si>
  <si>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</si>
  <si>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</si>
  <si>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</si>
  <si>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</si>
  <si>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</si>
  <si>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</si>
  <si>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</si>
  <si>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</si>
  <si>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</si>
  <si>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</si>
  <si>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</si>
  <si>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</si>
  <si>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</si>
  <si>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</si>
  <si>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</si>
  <si>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</si>
  <si>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</si>
  <si>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</si>
  <si>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</si>
  <si>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</si>
  <si>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</si>
  <si>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</si>
  <si>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</si>
  <si>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</si>
  <si>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</si>
  <si>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</si>
  <si>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</si>
  <si>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</si>
  <si>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</si>
  <si>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</si>
  <si>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</si>
  <si>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</si>
  <si>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</si>
  <si>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</si>
  <si>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</si>
  <si>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</si>
  <si>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</si>
  <si>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</si>
  <si>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</si>
  <si>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</si>
  <si>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</si>
  <si>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</si>
  <si>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</si>
  <si>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</si>
  <si>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</si>
  <si>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</si>
  <si>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</si>
  <si>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</si>
  <si>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</si>
  <si>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</si>
  <si>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</si>
  <si>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</si>
  <si>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</si>
  <si>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</si>
  <si>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</si>
  <si>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</si>
  <si>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</si>
  <si>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</si>
  <si>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</si>
  <si>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</si>
  <si>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</si>
  <si>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</si>
  <si>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</si>
  <si>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</si>
  <si>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</si>
  <si>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</si>
  <si>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</si>
  <si>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</si>
  <si>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</si>
  <si>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</si>
  <si>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</si>
  <si>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</si>
  <si>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</si>
  <si>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</si>
  <si>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</si>
  <si>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</si>
  <si>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</si>
  <si>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</si>
  <si>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</si>
  <si>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</si>
  <si>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</si>
  <si>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</si>
  <si>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</si>
  <si>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</si>
  <si>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</si>
  <si>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</si>
  <si>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</si>
  <si>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</si>
  <si>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</si>
  <si>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</si>
  <si>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</si>
  <si>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</si>
  <si>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</si>
  <si>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</si>
  <si>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</si>
  <si>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</si>
  <si>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</si>
  <si>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</si>
  <si>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</si>
  <si>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</si>
  <si>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</si>
  <si>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</si>
  <si>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</si>
  <si>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</si>
  <si>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</si>
  <si>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</si>
  <si>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</si>
  <si>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</si>
  <si>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</si>
  <si>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</si>
  <si>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</si>
  <si>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</si>
  <si>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</si>
  <si>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</si>
  <si>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</si>
  <si>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</si>
  <si>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</si>
  <si>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</si>
  <si>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</si>
  <si>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</si>
  <si>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</si>
  <si>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</si>
  <si>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</si>
  <si>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</si>
  <si>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</si>
  <si>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</si>
  <si>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</si>
  <si>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</si>
  <si>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</si>
  <si>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</si>
  <si>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</si>
  <si>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</si>
  <si>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</si>
  <si>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</si>
  <si>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</si>
  <si>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</si>
  <si>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</si>
  <si>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</si>
  <si>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</si>
  <si>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</si>
  <si>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</si>
  <si>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</si>
  <si>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</si>
  <si>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</si>
  <si>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</si>
  <si>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</si>
  <si>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</si>
  <si>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</si>
  <si>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</si>
  <si>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</si>
  <si>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</si>
  <si>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</si>
  <si>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</si>
  <si>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</si>
  <si>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</si>
  <si>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</si>
  <si>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</si>
  <si>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</si>
  <si>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</si>
  <si>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</si>
  <si>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</si>
  <si>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</si>
  <si>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</si>
  <si>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</si>
  <si>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</si>
  <si>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</si>
  <si>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</si>
  <si>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</si>
  <si>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</si>
  <si>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</si>
  <si>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</si>
  <si>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</si>
  <si>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</si>
  <si>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</si>
  <si>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</si>
  <si>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</si>
  <si>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</si>
  <si>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</si>
  <si>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</si>
  <si>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</si>
  <si>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</si>
  <si>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</si>
  <si>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</si>
  <si>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</si>
  <si>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</si>
  <si>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</si>
  <si>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</si>
  <si>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</si>
  <si>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</si>
  <si>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</si>
  <si>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</si>
  <si>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</si>
  <si>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</si>
  <si>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</si>
  <si>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</si>
  <si>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</si>
  <si>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</si>
  <si>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</si>
  <si>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</si>
  <si>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</si>
  <si>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</si>
  <si>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</si>
  <si>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</si>
  <si>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</si>
  <si>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</si>
  <si>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</si>
  <si>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</si>
  <si>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</si>
  <si>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</si>
  <si>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</si>
  <si>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</si>
  <si>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</si>
  <si>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</si>
  <si>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</si>
  <si>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</si>
  <si>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</si>
  <si>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</si>
  <si>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</si>
  <si>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</si>
  <si>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</si>
  <si>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</si>
  <si>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</si>
  <si>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</si>
  <si>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</si>
  <si>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</si>
  <si>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</si>
  <si>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</si>
  <si>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</si>
  <si>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</si>
  <si>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</si>
  <si>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</si>
  <si>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</si>
  <si>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</si>
  <si>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</si>
  <si>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</si>
  <si>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</si>
  <si>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</si>
  <si>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</si>
  <si>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</si>
  <si>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</si>
  <si>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</si>
  <si>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</si>
  <si>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</si>
  <si>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</si>
  <si>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</si>
  <si>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</si>
  <si>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</si>
  <si>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</si>
  <si>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</si>
  <si>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</si>
  <si>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</si>
  <si>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</si>
  <si>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</si>
  <si>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</si>
  <si>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</si>
  <si>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</si>
  <si>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</si>
  <si>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</si>
  <si>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</si>
  <si>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</si>
  <si>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</si>
  <si>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</si>
  <si>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</si>
  <si>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</si>
  <si>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</si>
  <si>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</si>
  <si>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</si>
  <si>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</si>
  <si>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</si>
  <si>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</si>
  <si>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</si>
  <si>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</si>
  <si>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</si>
  <si>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</si>
  <si>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</si>
  <si>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</si>
  <si>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</si>
  <si>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</si>
  <si>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</si>
  <si>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</si>
  <si>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</si>
  <si>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</si>
  <si>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</si>
  <si>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</si>
  <si>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</si>
  <si>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</si>
  <si>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</si>
  <si>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</si>
  <si>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</si>
  <si>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</si>
  <si>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</si>
  <si>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</si>
  <si>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</si>
  <si>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</si>
  <si>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</si>
  <si>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</si>
  <si>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</si>
  <si>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</si>
  <si>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</si>
  <si>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</si>
  <si>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</si>
  <si>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</si>
  <si>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</si>
  <si>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</si>
  <si>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</si>
  <si>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</si>
  <si>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</si>
  <si>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</si>
  <si>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</si>
  <si>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</si>
  <si>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</si>
  <si>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</si>
  <si>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</si>
  <si>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</si>
  <si>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</si>
  <si>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</si>
  <si>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</si>
  <si>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</si>
  <si>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</si>
  <si>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</si>
  <si>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</si>
  <si>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</si>
  <si>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</si>
  <si>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</si>
  <si>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</si>
  <si>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</si>
  <si>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</si>
  <si>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</si>
  <si>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</si>
  <si>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</si>
  <si>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</si>
  <si>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</si>
  <si>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</si>
  <si>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</si>
  <si>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</si>
  <si>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</si>
  <si>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</si>
  <si>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</si>
  <si>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</si>
  <si>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</si>
  <si>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</si>
  <si>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</si>
  <si>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</si>
  <si>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</si>
  <si>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</si>
  <si>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</si>
  <si>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</si>
  <si>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</si>
  <si>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</si>
  <si>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</si>
  <si>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</si>
  <si>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</si>
  <si>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</si>
  <si>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</si>
  <si>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</si>
  <si>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</si>
  <si>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</si>
  <si>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</si>
  <si>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</si>
  <si>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</si>
  <si>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</si>
  <si>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</si>
  <si>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</si>
  <si>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</si>
  <si>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</si>
  <si>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</si>
  <si>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</si>
  <si>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</si>
  <si>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</si>
  <si>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</si>
  <si>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</si>
  <si>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</si>
  <si>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</si>
  <si>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</si>
  <si>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</si>
  <si>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</si>
  <si>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</si>
  <si>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</si>
  <si>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</si>
  <si>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</si>
  <si>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</si>
  <si>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</si>
  <si>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</si>
  <si>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</si>
  <si>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</si>
  <si>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</si>
  <si>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</si>
  <si>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</si>
  <si>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</si>
  <si>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</si>
  <si>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</si>
  <si>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</si>
  <si>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</si>
  <si>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</si>
  <si>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</si>
  <si>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</si>
  <si>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</si>
  <si>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</si>
  <si>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</si>
  <si>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</si>
  <si>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</si>
  <si>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</si>
  <si>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</si>
  <si>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</si>
  <si>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</si>
  <si>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</si>
  <si>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</si>
  <si>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</si>
  <si>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</si>
  <si>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</si>
  <si>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</si>
  <si>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</si>
  <si>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</si>
  <si>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</si>
  <si>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</si>
  <si>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</si>
  <si>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</si>
  <si>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</si>
  <si>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</si>
  <si>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</si>
  <si>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</si>
  <si>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</si>
  <si>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</si>
  <si>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</si>
  <si>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</si>
  <si>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</si>
  <si>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</si>
  <si>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</si>
  <si>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</si>
  <si>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</si>
  <si>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</si>
  <si>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</si>
  <si>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</si>
  <si>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</si>
  <si>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</si>
  <si>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</si>
  <si>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</si>
  <si>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</si>
  <si>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</si>
  <si>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</si>
  <si>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</si>
  <si>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</si>
  <si>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</si>
  <si>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</si>
  <si>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</si>
  <si>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</si>
  <si>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</si>
  <si>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</si>
  <si>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</si>
  <si>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</si>
  <si>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</si>
  <si>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</si>
  <si>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</si>
  <si>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</si>
  <si>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</si>
  <si>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</si>
  <si>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</si>
  <si>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</si>
  <si>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</si>
  <si>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</si>
  <si>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</si>
  <si>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</si>
  <si>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</si>
  <si>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</si>
  <si>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</si>
  <si>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</si>
  <si>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</si>
  <si>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</si>
  <si>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</si>
  <si>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</si>
  <si>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</si>
  <si>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</si>
  <si>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</si>
  <si>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</si>
  <si>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</si>
  <si>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</si>
  <si>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</si>
  <si>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</si>
  <si>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</si>
  <si>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</si>
  <si>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</si>
  <si>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</si>
  <si>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</si>
  <si>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</si>
  <si>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</si>
  <si>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</si>
  <si>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</si>
  <si>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</si>
  <si>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</si>
  <si>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</si>
  <si>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</si>
  <si>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</si>
  <si>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</si>
  <si>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</si>
  <si>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</si>
  <si>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</si>
  <si>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</si>
  <si>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</si>
  <si>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</si>
  <si>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</si>
  <si>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</si>
  <si>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</si>
  <si>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</si>
  <si>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</si>
  <si>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</si>
  <si>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</si>
  <si>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</si>
  <si>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</si>
  <si>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</si>
  <si>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</si>
  <si>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</si>
  <si>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</si>
  <si>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</si>
  <si>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</si>
  <si>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</si>
  <si>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</si>
  <si>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</si>
  <si>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</si>
  <si>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</si>
  <si>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</si>
  <si>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</si>
  <si>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</si>
  <si>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</si>
  <si>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</si>
  <si>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</si>
  <si>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</si>
  <si>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</si>
  <si>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</si>
  <si>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</si>
  <si>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</si>
  <si>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</si>
  <si>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</si>
  <si>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</si>
  <si>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</si>
  <si>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</si>
  <si>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</si>
  <si>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</si>
  <si>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</si>
  <si>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</si>
  <si>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</si>
  <si>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</si>
  <si>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</si>
  <si>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</si>
  <si>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</si>
  <si>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</si>
  <si>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</si>
  <si>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</si>
  <si>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</si>
  <si>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</si>
  <si>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</si>
  <si>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</si>
  <si>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</si>
  <si>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</si>
  <si>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</si>
  <si>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</si>
  <si>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</si>
  <si>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</si>
  <si>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</si>
  <si>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</si>
  <si>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</si>
  <si>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</si>
  <si>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</si>
  <si>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</si>
  <si>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</si>
  <si>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</si>
  <si>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</si>
  <si>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</si>
  <si>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</si>
  <si>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</si>
  <si>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</si>
  <si>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</si>
  <si>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</si>
  <si>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</si>
  <si>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</si>
  <si>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</si>
  <si>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</si>
  <si>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</si>
  <si>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</si>
  <si>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</si>
  <si>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</si>
  <si>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</si>
  <si>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</si>
  <si>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</si>
  <si>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</si>
  <si>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</si>
  <si>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</si>
  <si>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</si>
  <si>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</si>
  <si>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</si>
  <si>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</si>
  <si>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</si>
  <si>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</si>
  <si>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</si>
  <si>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</si>
  <si>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</si>
  <si>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</si>
  <si>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</si>
  <si>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</si>
  <si>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</si>
  <si>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</si>
  <si>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</si>
  <si>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</si>
  <si>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</si>
  <si>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</si>
  <si>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</si>
  <si>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</si>
  <si>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</si>
  <si>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</si>
  <si>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</si>
  <si>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</si>
  <si>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</si>
  <si>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</si>
  <si>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</si>
  <si>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</si>
  <si>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</si>
  <si>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</si>
  <si>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</si>
  <si>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</si>
  <si>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</si>
  <si>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</si>
  <si>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</si>
  <si>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</si>
  <si>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</si>
  <si>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</si>
  <si>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</si>
  <si>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</si>
  <si>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</si>
  <si>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</si>
  <si>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</si>
  <si>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</si>
  <si>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</si>
  <si>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</si>
  <si>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</si>
  <si>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</si>
  <si>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</si>
  <si>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</si>
  <si>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</si>
  <si>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</si>
  <si>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</si>
  <si>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</si>
  <si>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</si>
  <si>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</si>
  <si>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</si>
  <si>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</si>
  <si>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</si>
  <si>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</si>
  <si>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</si>
  <si>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</si>
  <si>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</si>
  <si>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</si>
  <si>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</si>
  <si>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</si>
  <si>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</si>
  <si>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</si>
  <si>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</si>
  <si>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</si>
  <si>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</si>
  <si>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</si>
  <si>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</si>
  <si>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</si>
  <si>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</si>
  <si>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</si>
  <si>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</si>
  <si>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</si>
  <si>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</si>
  <si>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</si>
  <si>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</si>
  <si>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</si>
  <si>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</si>
  <si>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</si>
  <si>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</si>
  <si>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</si>
  <si>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</si>
  <si>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</si>
  <si>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</si>
  <si>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</si>
  <si>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</si>
  <si>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</si>
  <si>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</si>
  <si>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</si>
  <si>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</si>
  <si>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</si>
  <si>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</si>
  <si>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</si>
  <si>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</si>
  <si>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</si>
  <si>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</si>
  <si>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</si>
  <si>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</si>
  <si>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</si>
  <si>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</si>
  <si>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</si>
  <si>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</si>
  <si>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</si>
  <si>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</si>
  <si>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</si>
  <si>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</si>
  <si>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</si>
  <si>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</si>
  <si>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</si>
  <si>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</si>
  <si>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</si>
  <si>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</si>
  <si>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</si>
  <si>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</si>
  <si>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</si>
  <si>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</si>
  <si>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</si>
  <si>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</si>
  <si>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</si>
  <si>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</si>
  <si>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</si>
  <si>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</si>
  <si>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</si>
  <si>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</si>
  <si>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</si>
  <si>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</si>
  <si>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</si>
  <si>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</si>
  <si>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</si>
  <si>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</si>
  <si>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</si>
  <si>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</si>
  <si>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</si>
  <si>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</si>
  <si>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</si>
  <si>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</si>
  <si>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</si>
  <si>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</si>
  <si>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</si>
  <si>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</si>
  <si>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</si>
  <si>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</si>
  <si>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</si>
  <si>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</si>
  <si>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</si>
  <si>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</si>
  <si>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</si>
  <si>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</si>
  <si>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</si>
  <si>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</si>
  <si>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</si>
  <si>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</si>
  <si>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</si>
  <si>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</si>
  <si>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</si>
  <si>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</si>
  <si>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</si>
  <si>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</si>
  <si>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</si>
  <si>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</si>
  <si>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</si>
  <si>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</si>
  <si>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</si>
  <si>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</si>
  <si>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</si>
  <si>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</si>
  <si>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</si>
  <si>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</si>
  <si>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</si>
  <si>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</si>
  <si>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</si>
  <si>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</si>
  <si>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</si>
  <si>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</si>
  <si>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</si>
  <si>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</si>
  <si>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</si>
  <si>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</si>
  <si>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</si>
  <si>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</si>
  <si>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</si>
  <si>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</si>
  <si>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</si>
  <si>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</si>
  <si>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</si>
  <si>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</si>
  <si>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</si>
  <si>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</si>
  <si>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</si>
  <si>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</si>
  <si>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</si>
  <si>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</si>
  <si>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</si>
  <si>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</si>
  <si>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</si>
  <si>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</si>
  <si>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</si>
  <si>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</si>
  <si>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</si>
  <si>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</si>
  <si>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</si>
  <si>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</si>
  <si>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</si>
  <si>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</si>
  <si>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</si>
  <si>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</si>
  <si>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</si>
  <si>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</si>
  <si>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</si>
  <si>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</si>
  <si>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</si>
  <si>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</si>
  <si>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</si>
  <si>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</si>
  <si>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</si>
  <si>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</si>
  <si>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</si>
  <si>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</si>
  <si>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</si>
  <si>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</si>
  <si>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</si>
  <si>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</si>
  <si>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</si>
  <si>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</si>
  <si>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</si>
  <si>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</si>
  <si>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</si>
  <si>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</si>
  <si>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</si>
  <si>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</si>
  <si>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</si>
  <si>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</si>
  <si>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</si>
  <si>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</si>
  <si>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</si>
  <si>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</si>
  <si>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</si>
  <si>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</si>
  <si>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</si>
  <si>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</si>
  <si>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</si>
  <si>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</si>
  <si>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</si>
  <si>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</si>
  <si>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</si>
  <si>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</si>
  <si>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</si>
  <si>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</si>
  <si>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</si>
  <si>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</si>
  <si>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</si>
  <si>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</si>
  <si>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</si>
  <si>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</si>
  <si>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</si>
  <si>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</si>
  <si>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</si>
  <si>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</si>
  <si>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</si>
  <si>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</si>
  <si>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</si>
  <si>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</si>
  <si>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</si>
  <si>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</si>
  <si>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</si>
  <si>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</si>
  <si>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</si>
  <si>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</si>
  <si>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</si>
  <si>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</si>
  <si>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</si>
  <si>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</si>
  <si>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</si>
  <si>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</si>
  <si>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</si>
  <si>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</si>
  <si>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</si>
  <si>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</si>
  <si>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</si>
  <si>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</si>
  <si>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</si>
  <si>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</si>
  <si>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</si>
  <si>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</si>
  <si>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</si>
  <si>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</si>
  <si>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</si>
  <si>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</si>
  <si>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</si>
  <si>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</si>
  <si>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</si>
  <si>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</si>
  <si>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</si>
  <si>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</si>
  <si>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</si>
  <si>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</si>
  <si>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</si>
  <si>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</si>
  <si>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</si>
  <si>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</si>
  <si>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</si>
  <si>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</si>
  <si>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</si>
  <si>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</si>
  <si>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</si>
  <si>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</si>
  <si>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</si>
  <si>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</si>
  <si>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</si>
  <si>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</si>
  <si>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</si>
  <si>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</si>
  <si>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</si>
  <si>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</si>
  <si>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</si>
  <si>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</si>
  <si>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</si>
  <si>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</si>
  <si>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</si>
  <si>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</si>
  <si>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</si>
  <si>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</si>
  <si>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</si>
  <si>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</si>
  <si>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</si>
  <si>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</si>
  <si>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</si>
  <si>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</si>
  <si>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</si>
  <si>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</si>
  <si>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</si>
  <si>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</si>
  <si>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</si>
  <si>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</si>
  <si>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</si>
  <si>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</si>
  <si>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</si>
  <si>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</si>
  <si>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</si>
  <si>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</si>
  <si>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</si>
  <si>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</si>
  <si>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</si>
  <si>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</si>
  <si>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</si>
  <si>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</si>
  <si>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</si>
  <si>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</si>
  <si>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</si>
  <si>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</si>
  <si>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</si>
  <si>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</si>
  <si>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</si>
  <si>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</si>
  <si>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</si>
  <si>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</si>
  <si>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</si>
  <si>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</si>
  <si>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</si>
  <si>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</si>
  <si>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</si>
  <si>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</si>
  <si>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</si>
  <si>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</si>
  <si>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</si>
  <si>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</si>
  <si>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</si>
  <si>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</si>
  <si>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</si>
  <si>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</si>
  <si>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</si>
  <si>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</si>
  <si>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</si>
  <si>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</si>
  <si>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</si>
  <si>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</si>
  <si>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</si>
  <si>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</si>
  <si>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</si>
  <si>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</si>
  <si>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</si>
  <si>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</si>
  <si>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</si>
  <si>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</si>
  <si>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</si>
  <si>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</si>
  <si>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</si>
  <si>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</si>
  <si>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</si>
  <si>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</si>
  <si>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</si>
  <si>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</si>
  <si>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</si>
  <si>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</si>
  <si>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</si>
  <si>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</si>
  <si>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</si>
  <si>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</si>
  <si>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</si>
  <si>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</si>
  <si>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</si>
  <si>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</si>
  <si>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</si>
  <si>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</si>
  <si>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</si>
  <si>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</si>
  <si>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</si>
  <si>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</si>
  <si>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</si>
  <si>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</si>
  <si>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</si>
  <si>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</si>
  <si>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</si>
  <si>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</si>
  <si>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</si>
  <si>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</si>
  <si>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</si>
  <si>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</si>
  <si>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</si>
  <si>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</si>
  <si>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</si>
  <si>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</si>
  <si>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</si>
  <si>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</si>
  <si>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</si>
  <si>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</si>
  <si>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</si>
  <si>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</si>
  <si>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</si>
  <si>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</si>
  <si>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</si>
  <si>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</si>
  <si>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</si>
  <si>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</si>
  <si>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</si>
  <si>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</si>
  <si>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</si>
  <si>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</si>
  <si>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</si>
  <si>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</si>
  <si>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</si>
  <si>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</si>
  <si>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</si>
  <si>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</si>
  <si>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</si>
  <si>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</si>
  <si>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</si>
  <si>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</si>
  <si>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</si>
  <si>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</si>
  <si>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</si>
  <si>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</si>
  <si>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</si>
  <si>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</si>
  <si>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</si>
  <si>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</si>
  <si>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</si>
  <si>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</si>
  <si>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</si>
  <si>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</si>
  <si>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</si>
  <si>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</si>
  <si>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</si>
  <si>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</si>
  <si>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</si>
  <si>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</si>
  <si>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</si>
  <si>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</si>
  <si>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</si>
  <si>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</si>
  <si>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</si>
  <si>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</si>
  <si>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</si>
  <si>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</si>
  <si>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</si>
  <si>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</si>
  <si>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</si>
  <si>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</si>
  <si>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</si>
  <si>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</si>
  <si>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</si>
  <si>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</si>
  <si>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</si>
  <si>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</si>
  <si>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</si>
  <si>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</si>
  <si>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</si>
  <si>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</si>
  <si>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</si>
  <si>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</si>
  <si>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</si>
  <si>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</si>
  <si>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</si>
  <si>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</si>
  <si>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</si>
  <si>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</si>
  <si>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</si>
  <si>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</si>
  <si>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</si>
  <si>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</si>
  <si>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</si>
  <si>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</si>
  <si>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</si>
  <si>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</si>
  <si>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</si>
  <si>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</si>
  <si>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</si>
  <si>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</si>
  <si>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</si>
  <si>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</si>
  <si>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</si>
  <si>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</si>
  <si>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</si>
  <si>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</si>
  <si>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</si>
  <si>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</si>
  <si>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</si>
  <si>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</si>
  <si>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</si>
  <si>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</si>
  <si>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</si>
  <si>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</si>
  <si>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</si>
  <si>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</si>
  <si>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</si>
  <si>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</si>
  <si>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</si>
  <si>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</si>
  <si>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</si>
  <si>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</si>
  <si>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</si>
  <si>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</si>
  <si>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</si>
  <si>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</si>
  <si>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</si>
  <si>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</si>
  <si>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</si>
  <si>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</si>
  <si>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</si>
  <si>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</si>
  <si>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</si>
  <si>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</si>
  <si>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</si>
  <si>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</si>
  <si>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</si>
  <si>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</si>
  <si>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</si>
  <si>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</si>
  <si>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</si>
  <si>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</si>
  <si>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</si>
  <si>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</si>
  <si>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</si>
  <si>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</si>
  <si>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</si>
  <si>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</si>
  <si>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</si>
  <si>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</si>
  <si>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</si>
  <si>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</si>
  <si>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</si>
  <si>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</si>
  <si>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</si>
  <si>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</si>
  <si>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</si>
  <si>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</si>
  <si>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</si>
  <si>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</si>
  <si>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</si>
  <si>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</si>
  <si>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</si>
  <si>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</si>
  <si>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</si>
  <si>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</si>
  <si>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</si>
  <si>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</si>
  <si>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</si>
  <si>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</si>
  <si>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</si>
  <si>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</si>
  <si>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</si>
  <si>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</si>
  <si>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</si>
  <si>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</si>
  <si>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</si>
  <si>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</si>
  <si>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</si>
  <si>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</si>
  <si>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</si>
  <si>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</si>
  <si>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</si>
  <si>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</si>
  <si>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</si>
  <si>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</si>
  <si>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</si>
  <si>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</si>
  <si>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</si>
  <si>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</si>
  <si>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</si>
  <si>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</si>
  <si>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</si>
  <si>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</si>
  <si>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</si>
  <si>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</si>
  <si>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</si>
  <si>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</si>
  <si>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</si>
  <si>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</si>
  <si>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</si>
  <si>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</si>
  <si>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</si>
  <si>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</si>
  <si>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</si>
  <si>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</si>
  <si>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</si>
  <si>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</si>
  <si>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</si>
  <si>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</si>
  <si>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</si>
  <si>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</si>
  <si>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</si>
  <si>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</si>
  <si>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</si>
  <si>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</si>
  <si>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</si>
  <si>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</si>
  <si>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</si>
  <si>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</si>
  <si>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</si>
  <si>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</si>
  <si>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</si>
  <si>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</si>
  <si>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</si>
  <si>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</si>
  <si>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</si>
  <si>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</si>
  <si>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</si>
  <si>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</si>
  <si>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</si>
  <si>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</si>
  <si>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</si>
  <si>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</si>
  <si>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</si>
  <si>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</si>
  <si>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</si>
  <si>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</si>
  <si>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</si>
  <si>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</si>
  <si>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</si>
  <si>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</si>
  <si>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</si>
  <si>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</si>
  <si>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</si>
  <si>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</si>
  <si>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</si>
  <si>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</si>
  <si>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</si>
  <si>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</si>
  <si>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</si>
  <si>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</si>
  <si>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</si>
  <si>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</si>
  <si>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</si>
  <si>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</si>
  <si>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</si>
  <si>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</si>
  <si>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</si>
  <si>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</si>
  <si>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</si>
  <si>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</si>
  <si>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</si>
  <si>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</si>
  <si>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</si>
  <si>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</si>
  <si>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</si>
  <si>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</si>
  <si>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</si>
  <si>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</si>
  <si>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</si>
  <si>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</si>
  <si>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</si>
  <si>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</si>
  <si>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</si>
  <si>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</si>
  <si>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</si>
  <si>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</si>
  <si>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</si>
  <si>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</si>
  <si>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</si>
  <si>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</si>
  <si>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</si>
  <si>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</si>
  <si>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</si>
  <si>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</si>
  <si>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</si>
  <si>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</si>
  <si>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</si>
  <si>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</si>
  <si>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</si>
  <si>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</si>
  <si>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</si>
  <si>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</si>
  <si>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</si>
  <si>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</si>
  <si>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</si>
  <si>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</si>
  <si>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</si>
  <si>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</si>
  <si>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</si>
  <si>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</si>
  <si>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</si>
  <si>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</si>
  <si>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</si>
  <si>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</si>
  <si>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</si>
  <si>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</si>
  <si>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</si>
  <si>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</si>
  <si>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</si>
  <si>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</si>
  <si>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</si>
  <si>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</si>
  <si>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</si>
  <si>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</si>
  <si>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</si>
  <si>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</si>
  <si>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</si>
  <si>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</si>
  <si>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</si>
  <si>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</si>
  <si>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</si>
  <si>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</si>
  <si>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</si>
  <si>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</si>
  <si>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</si>
  <si>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</si>
  <si>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</si>
  <si>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</si>
  <si>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</si>
  <si>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</si>
  <si>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</si>
  <si>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</si>
  <si>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</si>
  <si>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</si>
  <si>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</si>
  <si>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</si>
  <si>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</si>
  <si>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</si>
  <si>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</si>
  <si>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</si>
  <si>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</si>
  <si>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</si>
  <si>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</si>
  <si>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</si>
  <si>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</si>
  <si>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</si>
  <si>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</si>
  <si>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</si>
  <si>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</si>
  <si>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</si>
  <si>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</si>
  <si>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</si>
  <si>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</si>
  <si>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</si>
  <si>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</si>
  <si>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</si>
  <si>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</si>
  <si>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</si>
  <si>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</si>
  <si>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</si>
  <si>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</si>
  <si>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</si>
  <si>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</si>
  <si>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</si>
  <si>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</si>
  <si>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</si>
  <si>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</si>
  <si>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</si>
  <si>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</si>
  <si>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</si>
  <si>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</si>
  <si>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</si>
  <si>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</si>
  <si>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</si>
  <si>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</si>
  <si>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</si>
  <si>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</si>
  <si>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</si>
  <si>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</si>
  <si>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</si>
  <si>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</si>
  <si>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</si>
  <si>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</si>
  <si>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</si>
  <si>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</si>
  <si>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</si>
  <si>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</si>
  <si>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</si>
  <si>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</si>
  <si>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</si>
  <si>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</si>
  <si>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</si>
  <si>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</si>
  <si>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</si>
  <si>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</si>
  <si>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</si>
  <si>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</si>
  <si>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</si>
  <si>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</si>
  <si>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</si>
  <si>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</si>
  <si>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</si>
  <si>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</si>
  <si>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</si>
  <si>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</si>
  <si>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</si>
  <si>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</si>
  <si>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</si>
  <si>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</si>
  <si>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</si>
  <si>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</si>
  <si>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</si>
  <si>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</si>
  <si>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</si>
  <si>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</si>
  <si>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</si>
  <si>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</si>
  <si>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</si>
  <si>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</si>
  <si>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</si>
  <si>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</si>
  <si>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</si>
  <si>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</si>
  <si>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</si>
  <si>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</si>
  <si>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</si>
  <si>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</si>
  <si>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</si>
  <si>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</si>
  <si>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</si>
  <si>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</si>
  <si>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</si>
  <si>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</si>
  <si>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</si>
  <si>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</si>
  <si>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</si>
  <si>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</si>
  <si>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</si>
  <si>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</si>
  <si>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</si>
  <si>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</si>
  <si>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</si>
  <si>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</si>
  <si>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</si>
  <si>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</si>
  <si>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</si>
  <si>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</si>
  <si>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</si>
  <si>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</si>
  <si>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</si>
  <si>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</si>
  <si>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</si>
  <si>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</si>
  <si>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</si>
  <si>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</si>
  <si>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</si>
  <si>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</si>
  <si>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</si>
  <si>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</si>
  <si>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</si>
  <si>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</si>
  <si>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</si>
  <si>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</si>
  <si>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</si>
  <si>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</si>
  <si>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</si>
  <si>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</si>
  <si>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</si>
  <si>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</si>
  <si>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</si>
  <si>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</si>
  <si>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</si>
  <si>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</si>
  <si>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</si>
  <si>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</si>
  <si>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</si>
  <si>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</si>
  <si>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</si>
  <si>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</si>
  <si>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</si>
  <si>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</si>
  <si>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</si>
  <si>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</si>
  <si>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</si>
  <si>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</si>
  <si>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</si>
  <si>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</si>
  <si>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</si>
  <si>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</si>
  <si>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</si>
  <si>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</si>
  <si>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</si>
  <si>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</si>
  <si>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</si>
  <si>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</si>
  <si>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</si>
  <si>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</si>
  <si>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</si>
  <si>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</si>
  <si>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</si>
  <si>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</si>
  <si>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</si>
  <si>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</si>
  <si>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</si>
  <si>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</si>
  <si>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</si>
  <si>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</si>
  <si>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</si>
  <si>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</si>
  <si>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</si>
  <si>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</si>
  <si>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</si>
  <si>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</si>
  <si>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</si>
  <si>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</si>
  <si>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</si>
  <si>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</si>
  <si>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</si>
  <si>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</si>
  <si>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</si>
  <si>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</si>
  <si>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</si>
  <si>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</si>
  <si>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</si>
  <si>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</si>
  <si>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</si>
  <si>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</si>
  <si>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</si>
  <si>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</si>
  <si>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</si>
  <si>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</si>
  <si>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</si>
  <si>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</si>
  <si>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</si>
  <si>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</si>
  <si>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</si>
  <si>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</si>
  <si>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</si>
  <si>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</si>
  <si>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</si>
  <si>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</si>
  <si>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</si>
  <si>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</si>
  <si>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</si>
  <si>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</si>
  <si>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</si>
  <si>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</si>
  <si>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</si>
  <si>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</si>
  <si>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</si>
  <si>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</si>
  <si>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</si>
  <si>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</si>
  <si>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</si>
  <si>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</si>
  <si>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</si>
  <si>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</si>
  <si>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</si>
  <si>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</si>
  <si>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</si>
  <si>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</si>
  <si>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</si>
  <si>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</si>
  <si>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</si>
  <si>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</si>
  <si>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</si>
  <si>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</si>
  <si>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</si>
  <si>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</si>
  <si>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</si>
  <si>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</si>
  <si>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</si>
  <si>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</si>
  <si>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</si>
  <si>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</si>
  <si>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</si>
  <si>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</si>
  <si>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</si>
  <si>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</si>
  <si>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</si>
  <si>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</si>
  <si>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</si>
  <si>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</si>
  <si>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</si>
  <si>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</si>
  <si>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</si>
  <si>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</si>
  <si>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</si>
  <si>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</si>
  <si>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</si>
  <si>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</si>
  <si>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</si>
  <si>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</si>
  <si>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</si>
  <si>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</si>
  <si>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</si>
  <si>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</si>
  <si>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</si>
  <si>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</si>
  <si>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</si>
  <si>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</si>
  <si>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</si>
  <si>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</si>
  <si>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</si>
  <si>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</si>
  <si>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</si>
  <si>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</si>
  <si>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</si>
  <si>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</si>
  <si>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</si>
  <si>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</si>
  <si>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</si>
  <si>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</si>
  <si>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</si>
  <si>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</si>
  <si>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</si>
  <si>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</si>
  <si>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</si>
  <si>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</si>
  <si>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</si>
  <si>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</si>
  <si>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</si>
  <si>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</si>
  <si>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</si>
  <si>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</si>
  <si>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</si>
  <si>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</si>
  <si>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</si>
  <si>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</si>
  <si>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</si>
  <si>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</si>
  <si>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</si>
  <si>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</si>
  <si>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</si>
  <si>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</si>
  <si>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</si>
  <si>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</si>
  <si>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</si>
  <si>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</si>
  <si>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</si>
  <si>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</si>
  <si>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</si>
  <si>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</si>
  <si>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</si>
  <si>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</si>
  <si>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</si>
  <si>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</si>
  <si>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</si>
  <si>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</si>
  <si>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</si>
  <si>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</si>
  <si>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</si>
  <si>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</si>
  <si>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</si>
  <si>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</si>
  <si>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</si>
  <si>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</si>
  <si>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</si>
  <si>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</si>
  <si>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</si>
  <si>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</si>
  <si>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</si>
  <si>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</si>
  <si>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</si>
  <si>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</si>
  <si>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</si>
  <si>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</si>
  <si>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</si>
  <si>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</si>
  <si>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</si>
  <si>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</si>
  <si>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</si>
  <si>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</si>
  <si>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</si>
  <si>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</si>
  <si>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</si>
  <si>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</si>
  <si>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</si>
  <si>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</si>
  <si>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</si>
  <si>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</si>
  <si>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</si>
  <si>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</si>
  <si>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</si>
  <si>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</si>
  <si>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</si>
  <si>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</si>
  <si>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</si>
  <si>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</si>
  <si>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</si>
  <si>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</si>
  <si>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</si>
  <si>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</si>
  <si>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</si>
  <si>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</si>
  <si>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</si>
  <si>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</si>
  <si>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</si>
  <si>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</si>
  <si>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</si>
  <si>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</si>
  <si>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</si>
  <si>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</si>
  <si>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</si>
  <si>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</si>
  <si>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</si>
  <si>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</si>
  <si>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</si>
  <si>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</si>
  <si>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</si>
  <si>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</si>
  <si>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</si>
  <si>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</si>
  <si>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</si>
  <si>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</si>
  <si>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</si>
  <si>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</si>
  <si>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</si>
  <si>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</si>
  <si>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</si>
  <si>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</si>
  <si>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</si>
  <si>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</si>
  <si>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</si>
  <si>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</si>
  <si>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</si>
  <si>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</si>
  <si>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</si>
  <si>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</si>
  <si>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</si>
  <si>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</si>
  <si>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</si>
  <si>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</si>
  <si>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</si>
  <si>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</si>
  <si>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</si>
  <si>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</si>
  <si>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</si>
  <si>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</si>
  <si>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</si>
  <si>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</si>
  <si>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</si>
  <si>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</si>
  <si>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</si>
  <si>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</si>
  <si>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</si>
  <si>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</si>
  <si>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</si>
  <si>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</si>
  <si>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</si>
  <si>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</si>
  <si>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</si>
  <si>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</si>
  <si>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</si>
  <si>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</si>
  <si>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</si>
  <si>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</si>
  <si>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</si>
  <si>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</si>
  <si>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</si>
  <si>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</si>
  <si>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</si>
  <si>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</si>
  <si>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</si>
  <si>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</si>
  <si>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</si>
  <si>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</si>
  <si>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</si>
  <si>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</si>
  <si>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</si>
  <si>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</si>
  <si>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</si>
  <si>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</si>
  <si>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</si>
  <si>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</si>
  <si>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</si>
  <si>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</si>
  <si>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</si>
  <si>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</si>
  <si>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</si>
  <si>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</si>
  <si>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</si>
  <si>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</si>
  <si>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</si>
  <si>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</si>
  <si>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</si>
  <si>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</si>
  <si>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</si>
  <si>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</si>
  <si>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</si>
  <si>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</si>
  <si>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</si>
  <si>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</si>
  <si>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</si>
  <si>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</si>
  <si>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</si>
  <si>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</si>
  <si>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</si>
  <si>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</si>
  <si>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</si>
  <si>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</si>
  <si>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</si>
  <si>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</si>
  <si>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</si>
  <si>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</si>
  <si>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</si>
  <si>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</si>
  <si>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</si>
  <si>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</si>
  <si>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</si>
  <si>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</si>
  <si>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</si>
  <si>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</si>
  <si>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</si>
  <si>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</si>
  <si>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</si>
  <si>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</si>
  <si>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</si>
  <si>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</si>
  <si>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</si>
  <si>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</si>
  <si>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</si>
  <si>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</si>
  <si>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</si>
  <si>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</si>
  <si>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</si>
  <si>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</si>
  <si>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</si>
  <si>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</si>
  <si>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</si>
  <si>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</si>
  <si>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</si>
  <si>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</si>
  <si>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</si>
  <si>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</si>
  <si>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</si>
  <si>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</si>
  <si>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</si>
  <si>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</si>
  <si>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</si>
  <si>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</si>
  <si>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</si>
  <si>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</si>
  <si>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</si>
  <si>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</si>
  <si>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</si>
  <si>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</si>
  <si>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</si>
  <si>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</si>
  <si>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</si>
  <si>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</si>
  <si>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</si>
  <si>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</si>
  <si>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</si>
  <si>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</si>
  <si>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</si>
  <si>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</si>
  <si>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</si>
  <si>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</si>
  <si>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</si>
  <si>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</si>
  <si>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</si>
  <si>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</si>
  <si>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</si>
  <si>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</si>
  <si>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</si>
  <si>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</si>
  <si>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</si>
  <si>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</si>
  <si>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</si>
  <si>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</si>
  <si>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</si>
  <si>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</si>
  <si>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</si>
  <si>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</si>
  <si>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</si>
  <si>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</si>
  <si>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</si>
  <si>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</si>
  <si>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</si>
  <si>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</si>
  <si>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</si>
  <si>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</si>
  <si>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</si>
  <si>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</si>
  <si>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</si>
  <si>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</si>
  <si>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</si>
  <si>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</si>
  <si>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</si>
  <si>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</si>
  <si>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</si>
  <si>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</si>
  <si>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</si>
  <si>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</si>
  <si>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</si>
  <si>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</si>
  <si>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</si>
  <si>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</si>
  <si>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</si>
  <si>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</si>
  <si>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</si>
  <si>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</si>
  <si>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</si>
  <si>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</si>
  <si>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</si>
  <si>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</si>
  <si>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</si>
  <si>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</si>
  <si>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</si>
  <si>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</si>
  <si>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</si>
  <si>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</si>
  <si>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</si>
  <si>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</si>
  <si>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</si>
  <si>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</si>
  <si>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</si>
  <si>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</si>
  <si>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</si>
  <si>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</si>
  <si>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</si>
  <si>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</si>
  <si>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</si>
  <si>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</si>
  <si>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</si>
  <si>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</si>
  <si>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</si>
  <si>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</si>
  <si>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</si>
  <si>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</si>
  <si>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</si>
  <si>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</si>
  <si>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</si>
  <si>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</si>
  <si>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</si>
  <si>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</si>
  <si>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</si>
  <si>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</si>
  <si>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</si>
  <si>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</si>
  <si>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</si>
  <si>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</si>
  <si>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</si>
  <si>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</si>
  <si>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</si>
  <si>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</si>
  <si>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</si>
  <si>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</si>
  <si>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</si>
  <si>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</si>
  <si>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</si>
  <si>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</si>
  <si>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</si>
  <si>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</si>
  <si>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</si>
  <si>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</si>
  <si>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</si>
  <si>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</si>
  <si>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</si>
  <si>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</si>
  <si>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</si>
  <si>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</si>
  <si>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</si>
  <si>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</si>
  <si>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</si>
  <si>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</si>
  <si>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</si>
  <si>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</si>
  <si>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</si>
  <si>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</si>
  <si>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</si>
  <si>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</si>
  <si>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</si>
  <si>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</si>
  <si>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</si>
  <si>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</si>
  <si>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</si>
  <si>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</si>
  <si>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</si>
  <si>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</si>
  <si>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</si>
  <si>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</si>
  <si>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</si>
  <si>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</si>
  <si>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</si>
  <si>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</si>
  <si>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</si>
  <si>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</si>
  <si>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</si>
  <si>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</si>
  <si>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</si>
  <si>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</si>
  <si>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</si>
  <si>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</si>
  <si>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</si>
  <si>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</si>
  <si>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</si>
  <si>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</si>
  <si>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</si>
  <si>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</si>
  <si>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</si>
  <si>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</si>
  <si>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</si>
  <si>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</si>
  <si>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</si>
  <si>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</si>
  <si>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</si>
  <si>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</si>
  <si>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</si>
  <si>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</si>
  <si>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</si>
  <si>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</si>
  <si>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</si>
  <si>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</si>
  <si>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</si>
  <si>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</si>
  <si>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</si>
  <si>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</si>
  <si>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</si>
  <si>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</si>
  <si>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</si>
  <si>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</si>
  <si>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</si>
  <si>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</si>
  <si>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</si>
  <si>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</si>
  <si>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</si>
  <si>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</si>
  <si>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</si>
  <si>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</si>
  <si>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</si>
  <si>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</si>
  <si>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</si>
  <si>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</si>
  <si>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</si>
  <si>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</si>
  <si>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</si>
  <si>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</si>
  <si>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</si>
  <si>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</si>
  <si>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</si>
  <si>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</si>
  <si>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</si>
  <si>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</si>
  <si>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</si>
  <si>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</si>
  <si>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</si>
  <si>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</si>
  <si>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</si>
  <si>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</si>
  <si>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</si>
  <si>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</si>
  <si>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</si>
  <si>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</si>
  <si>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</si>
  <si>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</si>
  <si>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</si>
  <si>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</si>
  <si>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</si>
  <si>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</si>
  <si>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</si>
  <si>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</si>
  <si>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</si>
  <si>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</si>
  <si>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</si>
  <si>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</si>
  <si>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</si>
  <si>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</si>
  <si>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</si>
  <si>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</si>
  <si>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</si>
  <si>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</si>
  <si>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</si>
  <si>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</si>
  <si>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</si>
  <si>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</si>
  <si>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</si>
  <si>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</si>
  <si>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</si>
  <si>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</si>
  <si>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</si>
  <si>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</si>
  <si>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</si>
  <si>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</si>
  <si>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</si>
  <si>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</si>
  <si>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</si>
  <si>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</si>
  <si>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</si>
  <si>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</si>
  <si>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</si>
  <si>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</si>
  <si>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</si>
  <si>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</si>
  <si>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</si>
  <si>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</si>
  <si>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</si>
  <si>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</si>
  <si>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</si>
  <si>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</si>
  <si>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</si>
  <si>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</si>
  <si>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</si>
  <si>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</si>
  <si>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</si>
  <si>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</si>
  <si>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</si>
  <si>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</si>
  <si>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</si>
  <si>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</si>
  <si>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</si>
  <si>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</si>
  <si>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</si>
  <si>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</si>
  <si>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</si>
  <si>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</si>
  <si>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</si>
  <si>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</si>
  <si>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</si>
  <si>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</si>
  <si>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</si>
  <si>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</si>
  <si>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</si>
  <si>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</si>
  <si>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</si>
  <si>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</si>
  <si>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</si>
  <si>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</si>
  <si>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</si>
  <si>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</si>
  <si>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</si>
  <si>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</si>
  <si>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</si>
  <si>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</si>
  <si>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</si>
  <si>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</si>
  <si>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</si>
  <si>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</si>
  <si>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</si>
  <si>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</si>
  <si>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</si>
  <si>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</si>
  <si>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</si>
  <si>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</si>
  <si>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</si>
  <si>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</si>
  <si>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</si>
  <si>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</si>
  <si>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</si>
  <si>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</si>
  <si>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</si>
  <si>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</si>
  <si>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</si>
  <si>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</si>
  <si>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</si>
  <si>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</si>
  <si>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</si>
  <si>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</si>
  <si>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</si>
  <si>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</si>
  <si>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</si>
  <si>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</si>
  <si>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</si>
  <si>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</si>
  <si>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</si>
  <si>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</si>
  <si>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</si>
  <si>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</si>
  <si>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</si>
  <si>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</si>
  <si>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</si>
  <si>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</si>
  <si>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</si>
  <si>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</si>
  <si>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</si>
  <si>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</si>
  <si>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</si>
  <si>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</si>
  <si>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</si>
  <si>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</si>
  <si>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</si>
  <si>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</si>
  <si>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</si>
  <si>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</si>
  <si>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</si>
  <si>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</si>
  <si>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</si>
  <si>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</si>
  <si>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</si>
  <si>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</si>
  <si>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</si>
  <si>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</si>
  <si>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</si>
  <si>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</si>
  <si>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</si>
  <si>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</si>
  <si>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</si>
  <si>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</si>
  <si>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</si>
  <si>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</si>
  <si>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</si>
  <si>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</si>
  <si>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</si>
  <si>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</si>
  <si>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</si>
  <si>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</si>
  <si>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</si>
  <si>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</si>
  <si>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</si>
  <si>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</si>
  <si>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</si>
  <si>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</si>
  <si>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</si>
  <si>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</si>
  <si>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</si>
  <si>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</si>
  <si>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</si>
  <si>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</si>
  <si>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</si>
  <si>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</si>
  <si>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</si>
  <si>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</si>
  <si>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</si>
  <si>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</si>
  <si>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</si>
  <si>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</si>
  <si>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</si>
  <si>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</si>
  <si>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</si>
  <si>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</si>
  <si>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</si>
  <si>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</si>
  <si>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</si>
  <si>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</si>
  <si>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</si>
  <si>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</si>
  <si>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</si>
  <si>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</si>
  <si>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</si>
  <si>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</si>
  <si>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</si>
  <si>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</si>
  <si>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</si>
  <si>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</si>
  <si>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</si>
  <si>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</si>
  <si>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</si>
  <si>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</si>
  <si>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</si>
  <si>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</si>
  <si>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</si>
  <si>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</si>
  <si>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</si>
  <si>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</si>
  <si>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</si>
  <si>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</si>
  <si>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</si>
  <si>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</si>
  <si>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</si>
  <si>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</si>
  <si>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</si>
  <si>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</si>
  <si>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</si>
  <si>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</si>
  <si>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</si>
  <si>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</si>
  <si>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</si>
  <si>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</si>
  <si>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</si>
  <si>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</si>
  <si>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</si>
  <si>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</si>
  <si>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</si>
  <si>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</si>
  <si>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</si>
  <si>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</si>
  <si>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</si>
  <si>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</si>
  <si>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</si>
  <si>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</si>
  <si>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</si>
  <si>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</si>
  <si>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</si>
  <si>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</si>
  <si>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</si>
  <si>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</si>
  <si>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</si>
  <si>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</si>
  <si>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</si>
  <si>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</si>
  <si>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</si>
  <si>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</si>
  <si>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</si>
  <si>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</si>
  <si>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</si>
  <si>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</si>
  <si>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</si>
  <si>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</si>
  <si>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</si>
  <si>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</si>
  <si>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</si>
  <si>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</si>
  <si>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</si>
  <si>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</si>
  <si>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</si>
  <si>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</si>
  <si>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</si>
  <si>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</si>
  <si>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</si>
  <si>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</si>
  <si>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</si>
  <si>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</si>
  <si>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</si>
  <si>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</si>
  <si>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</si>
  <si>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</si>
  <si>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</si>
  <si>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</si>
  <si>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</si>
  <si>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</si>
  <si>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</si>
  <si>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</si>
  <si>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</si>
  <si>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</si>
  <si>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</si>
  <si>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</si>
  <si>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</si>
  <si>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</si>
  <si>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</si>
  <si>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</si>
  <si>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</si>
  <si>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</si>
  <si>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</si>
  <si>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</si>
  <si>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</si>
  <si>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</si>
  <si>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</si>
  <si>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</si>
  <si>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</si>
  <si>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</si>
  <si>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</si>
  <si>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</si>
  <si>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</si>
  <si>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</si>
  <si>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</si>
  <si>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</si>
  <si>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</si>
  <si>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</si>
  <si>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</si>
  <si>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</si>
  <si>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</si>
  <si>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</si>
  <si>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</si>
  <si>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</si>
  <si>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</si>
  <si>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</si>
  <si>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</si>
  <si>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</si>
  <si>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</si>
  <si>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</si>
  <si>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</si>
  <si>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</si>
  <si>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</si>
  <si>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</si>
  <si>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</si>
  <si>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</si>
  <si>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</si>
  <si>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</si>
  <si>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</si>
  <si>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</si>
  <si>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</si>
  <si>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</si>
  <si>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</si>
  <si>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</si>
  <si>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</si>
  <si>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</si>
  <si>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</si>
  <si>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</si>
  <si>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</si>
  <si>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</si>
  <si>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</si>
  <si>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</si>
  <si>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</si>
  <si>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</si>
  <si>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</si>
  <si>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</si>
  <si>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</si>
  <si>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</si>
  <si>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</si>
  <si>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</si>
  <si>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</si>
  <si>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</si>
  <si>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</si>
  <si>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</si>
  <si>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</si>
  <si>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</si>
  <si>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</si>
  <si>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</si>
  <si>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</si>
  <si>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</si>
  <si>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</si>
  <si>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</si>
  <si>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</si>
  <si>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</si>
  <si>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</si>
  <si>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</si>
  <si>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</si>
  <si>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</si>
  <si>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</si>
  <si>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</si>
  <si>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</si>
  <si>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</si>
  <si>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</si>
  <si>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</si>
  <si>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</si>
  <si>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</si>
  <si>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</si>
  <si>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</si>
  <si>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</si>
  <si>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</si>
  <si>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</si>
  <si>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</si>
  <si>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</si>
  <si>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</si>
  <si>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</si>
  <si>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</si>
  <si>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</si>
  <si>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</si>
  <si>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</si>
  <si>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</si>
  <si>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</si>
  <si>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</si>
  <si>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</si>
  <si>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</si>
  <si>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</si>
  <si>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</si>
  <si>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</si>
  <si>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</si>
  <si>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</si>
  <si>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</si>
  <si>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</si>
  <si>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</si>
  <si>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</si>
  <si>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</si>
  <si>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</si>
  <si>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</si>
  <si>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</si>
  <si>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</si>
  <si>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</si>
  <si>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</si>
  <si>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</si>
  <si>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</si>
  <si>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</si>
  <si>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</si>
  <si>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</si>
  <si>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</si>
  <si>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</si>
  <si>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</si>
  <si>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</si>
  <si>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</si>
  <si>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</si>
  <si>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</si>
  <si>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</si>
  <si>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</si>
  <si>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</si>
  <si>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</si>
  <si>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</si>
  <si>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</si>
  <si>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</si>
  <si>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</si>
  <si>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</si>
  <si>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</si>
  <si>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</si>
  <si>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</si>
  <si>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</si>
  <si>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</si>
  <si>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</si>
  <si>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</si>
  <si>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</si>
  <si>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</si>
  <si>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</si>
  <si>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</si>
  <si>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</si>
  <si>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</si>
  <si>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</si>
  <si>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</si>
  <si>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</si>
  <si>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</si>
  <si>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</si>
  <si>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</si>
  <si>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</si>
  <si>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</si>
  <si>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</si>
  <si>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</si>
  <si>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</si>
  <si>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</si>
  <si>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</si>
  <si>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</si>
  <si>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</si>
  <si>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</si>
  <si>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</si>
  <si>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</si>
  <si>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</si>
  <si>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</si>
  <si>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</si>
  <si>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</si>
  <si>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</si>
  <si>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</si>
  <si>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</si>
  <si>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</si>
  <si>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</si>
  <si>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</si>
  <si>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</si>
  <si>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</si>
  <si>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</si>
  <si>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</si>
  <si>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</si>
  <si>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</si>
  <si>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</si>
  <si>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</si>
  <si>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</si>
  <si>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</si>
  <si>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</si>
  <si>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</si>
  <si>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</si>
  <si>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</si>
  <si>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</si>
  <si>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</si>
  <si>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</si>
  <si>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</si>
  <si>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</si>
  <si>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</si>
  <si>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</si>
  <si>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</si>
  <si>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</si>
  <si>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</si>
  <si>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</si>
  <si>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</si>
  <si>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</si>
  <si>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</si>
  <si>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</si>
  <si>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</si>
  <si>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</si>
  <si>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</si>
  <si>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</si>
  <si>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</si>
  <si>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</si>
  <si>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</si>
  <si>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</si>
  <si>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</si>
  <si>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</si>
  <si>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</si>
  <si>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</si>
  <si>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</si>
  <si>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</si>
  <si>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</si>
  <si>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</si>
  <si>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</si>
  <si>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</si>
  <si>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</si>
  <si>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</si>
  <si>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</si>
  <si>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</si>
  <si>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</si>
  <si>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</si>
  <si>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</si>
  <si>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</si>
  <si>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</si>
  <si>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</si>
  <si>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</si>
  <si>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</si>
  <si>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</si>
  <si>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</si>
  <si>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</si>
  <si>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</si>
  <si>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</si>
  <si>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</si>
  <si>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</si>
  <si>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</si>
  <si>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</si>
  <si>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</si>
  <si>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</si>
  <si>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</si>
  <si>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</si>
  <si>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</si>
  <si>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</si>
  <si>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</si>
  <si>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</si>
  <si>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</si>
  <si>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</si>
  <si>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</si>
  <si>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</si>
  <si>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</si>
  <si>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</si>
  <si>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</si>
  <si>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</si>
  <si>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</si>
  <si>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</si>
  <si>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</si>
  <si>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</si>
  <si>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</si>
  <si>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</si>
  <si>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</si>
  <si>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</si>
  <si>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</si>
  <si>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</si>
  <si>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</si>
  <si>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</si>
  <si>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</si>
  <si>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</si>
  <si>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</si>
  <si>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</si>
  <si>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</si>
  <si>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</si>
  <si>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</si>
  <si>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</si>
  <si>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</si>
  <si>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</si>
  <si>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</si>
  <si>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</si>
  <si>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</si>
  <si>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</si>
  <si>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</si>
  <si>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</si>
  <si>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</si>
  <si>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</si>
  <si>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</si>
  <si>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</si>
  <si>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</si>
  <si>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</si>
  <si>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</si>
  <si>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</si>
  <si>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</si>
  <si>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</si>
  <si>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</si>
  <si>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</si>
  <si>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</si>
  <si>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</si>
  <si>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</si>
  <si>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</si>
  <si>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</si>
  <si>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</si>
  <si>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</si>
  <si>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</si>
  <si>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</si>
  <si>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</si>
  <si>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</si>
  <si>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</si>
  <si>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</si>
  <si>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</si>
  <si>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</si>
  <si>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</si>
  <si>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</si>
  <si>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</si>
  <si>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</si>
  <si>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</si>
  <si>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</si>
  <si>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</si>
  <si>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</si>
  <si>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</si>
  <si>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</si>
  <si>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</si>
  <si>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</si>
  <si>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</si>
  <si>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</si>
  <si>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</si>
  <si>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</si>
  <si>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</si>
  <si>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</si>
  <si>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</si>
  <si>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</si>
  <si>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</si>
  <si>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</si>
  <si>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</si>
  <si>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</si>
  <si>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</si>
  <si>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</si>
  <si>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</si>
  <si>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</si>
  <si>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</si>
  <si>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</si>
  <si>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</si>
  <si>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</si>
  <si>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</si>
  <si>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</si>
  <si>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</si>
  <si>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</si>
  <si>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</si>
  <si>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</si>
  <si>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</si>
  <si>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</si>
  <si>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</si>
  <si>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</si>
  <si>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</si>
  <si>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</si>
  <si>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</si>
  <si>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</si>
  <si>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</si>
  <si>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</si>
  <si>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</si>
  <si>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</si>
  <si>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</si>
  <si>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</si>
  <si>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</si>
  <si>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</si>
  <si>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</si>
  <si>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</si>
  <si>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</si>
  <si>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</si>
  <si>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</si>
  <si>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</si>
  <si>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</si>
  <si>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</si>
  <si>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</si>
  <si>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</si>
  <si>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</si>
  <si>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</si>
  <si>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</si>
  <si>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</si>
  <si>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</si>
  <si>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</si>
  <si>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</si>
  <si>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</si>
  <si>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</si>
  <si>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</si>
  <si>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</si>
  <si>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</si>
  <si>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</si>
  <si>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</si>
  <si>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</si>
  <si>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</si>
  <si>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</si>
  <si>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</si>
  <si>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</si>
  <si>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</si>
  <si>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</si>
  <si>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</si>
  <si>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</si>
  <si>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</si>
  <si>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</si>
  <si>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</si>
  <si>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</si>
  <si>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</si>
  <si>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</si>
  <si>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</si>
  <si>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</si>
  <si>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</si>
  <si>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</si>
  <si>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</si>
  <si>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</si>
  <si>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</si>
  <si>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</si>
  <si>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</si>
  <si>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</si>
  <si>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</si>
  <si>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</si>
  <si>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</si>
  <si>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</si>
  <si>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</si>
  <si>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</si>
  <si>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</si>
  <si>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</si>
  <si>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</si>
  <si>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</si>
  <si>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</si>
  <si>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</si>
  <si>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</si>
  <si>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</si>
  <si>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</si>
  <si>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</si>
  <si>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</si>
  <si>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</si>
  <si>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</si>
  <si>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</si>
  <si>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</si>
  <si>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</si>
  <si>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</si>
  <si>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</si>
  <si>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</si>
  <si>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</si>
  <si>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</si>
  <si>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</si>
  <si>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</si>
  <si>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</si>
  <si>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</si>
  <si>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</si>
  <si>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</si>
  <si>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</si>
  <si>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</si>
  <si>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</si>
  <si>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</si>
  <si>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</si>
  <si>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</si>
  <si>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</si>
  <si>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</si>
  <si>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</si>
  <si>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</si>
  <si>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</si>
  <si>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</si>
  <si>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</si>
  <si>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</si>
  <si>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</si>
  <si>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</si>
  <si>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</si>
  <si>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</si>
  <si>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</si>
  <si>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</si>
  <si>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</si>
  <si>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</si>
  <si>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</si>
  <si>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</si>
  <si>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</si>
  <si>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</si>
  <si>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</si>
  <si>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</si>
  <si>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</si>
  <si>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</si>
  <si>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</si>
  <si>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</si>
  <si>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</si>
  <si>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</si>
  <si>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</si>
  <si>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</si>
  <si>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</si>
  <si>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</si>
  <si>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</si>
  <si>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</si>
  <si>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</si>
  <si>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</si>
  <si>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</si>
  <si>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</si>
  <si>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</si>
  <si>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</si>
  <si>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</si>
  <si>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</si>
  <si>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</si>
  <si>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</si>
  <si>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</si>
  <si>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</si>
  <si>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</si>
  <si>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</si>
  <si>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</si>
  <si>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</si>
  <si>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</si>
  <si>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</si>
  <si>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</si>
  <si>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</si>
  <si>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</si>
  <si>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</si>
  <si>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</si>
  <si>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</si>
  <si>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</si>
  <si>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</si>
  <si>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</si>
  <si>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</si>
  <si>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</si>
  <si>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</si>
  <si>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</si>
  <si>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</si>
  <si>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</si>
  <si>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</si>
  <si>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</si>
  <si>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</si>
  <si>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</si>
  <si>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</si>
  <si>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</si>
  <si>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</si>
  <si>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</si>
  <si>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</si>
  <si>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</si>
  <si>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</si>
  <si>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</si>
  <si>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</si>
  <si>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</si>
  <si>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</si>
  <si>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</si>
  <si>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</si>
  <si>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</si>
  <si>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</si>
  <si>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</si>
  <si>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</si>
  <si>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</si>
  <si>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</si>
  <si>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</si>
  <si>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</si>
  <si>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</si>
  <si>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</si>
  <si>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</si>
  <si>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</si>
  <si>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</si>
  <si>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</si>
  <si>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</si>
  <si>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</si>
  <si>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</si>
  <si>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</si>
  <si>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</si>
  <si>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</si>
  <si>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</si>
  <si>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</si>
  <si>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</si>
  <si>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</si>
  <si>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</si>
  <si>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</si>
  <si>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</si>
  <si>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</si>
  <si>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</si>
  <si>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</si>
  <si>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</si>
  <si>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</si>
  <si>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</si>
  <si>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</si>
  <si>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</si>
  <si>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</si>
  <si>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</si>
  <si>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</si>
  <si>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</si>
  <si>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</si>
  <si>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</si>
  <si>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</si>
  <si>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</si>
  <si>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</si>
  <si>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</si>
  <si>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</si>
  <si>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</si>
  <si>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</si>
  <si>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</si>
  <si>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</si>
  <si>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</si>
  <si>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</si>
  <si>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</si>
  <si>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</si>
  <si>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</si>
  <si>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</si>
  <si>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</si>
  <si>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</si>
  <si>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</si>
  <si>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</si>
  <si>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</si>
  <si>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</si>
  <si>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</si>
  <si>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</si>
  <si>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</si>
  <si>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</si>
  <si>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</si>
  <si>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</si>
  <si>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</si>
  <si>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</si>
  <si>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</si>
  <si>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</si>
  <si>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</si>
  <si>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</si>
  <si>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</si>
  <si>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</si>
  <si>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</si>
  <si>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</si>
  <si>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</si>
  <si>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</si>
  <si>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</si>
  <si>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</si>
  <si>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</si>
  <si>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</si>
  <si>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</si>
  <si>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</si>
  <si>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</si>
  <si>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</si>
  <si>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</si>
  <si>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</si>
  <si>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</si>
  <si>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</si>
  <si>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</si>
  <si>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</si>
  <si>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</si>
  <si>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</si>
  <si>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</si>
  <si>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</si>
  <si>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</si>
  <si>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</si>
  <si>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</si>
  <si>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</si>
  <si>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</si>
  <si>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</si>
  <si>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</si>
  <si>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</si>
  <si>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</si>
  <si>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</si>
  <si>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</si>
  <si>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</si>
  <si>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</si>
  <si>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</si>
  <si>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</si>
  <si>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</si>
  <si>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</si>
  <si>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</si>
  <si>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</si>
  <si>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</si>
  <si>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</si>
  <si>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</si>
  <si>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</si>
  <si>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</si>
  <si>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</si>
  <si>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</si>
  <si>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</si>
  <si>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</si>
  <si>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</si>
  <si>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</si>
  <si>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</si>
  <si>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</si>
  <si>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</si>
  <si>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</si>
  <si>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</si>
  <si>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</si>
  <si>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</si>
  <si>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</si>
  <si>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</si>
  <si>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</si>
  <si>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</si>
  <si>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</si>
  <si>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</si>
  <si>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</si>
  <si>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</si>
  <si>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</si>
  <si>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</si>
  <si>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</si>
  <si>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</si>
  <si>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</si>
  <si>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</si>
  <si>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</si>
  <si>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</si>
  <si>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</si>
  <si>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</si>
  <si>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</si>
  <si>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</si>
  <si>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</si>
  <si>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</si>
  <si>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</si>
  <si>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</si>
  <si>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</si>
  <si>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</si>
  <si>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</si>
  <si>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</si>
  <si>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</si>
  <si>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</si>
  <si>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</si>
  <si>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</si>
  <si>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</si>
  <si>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</si>
  <si>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</si>
  <si>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</si>
  <si>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</si>
  <si>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</si>
  <si>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</si>
  <si>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</si>
  <si>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</si>
  <si>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</si>
  <si>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</si>
  <si>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</si>
  <si>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</si>
  <si>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</si>
  <si>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</si>
  <si>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</si>
  <si>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</si>
  <si>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</si>
  <si>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</si>
  <si>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</si>
  <si>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</si>
  <si>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</si>
  <si>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</si>
  <si>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</si>
  <si>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</si>
  <si>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</si>
  <si>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</si>
  <si>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</si>
  <si>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</si>
  <si>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</si>
  <si>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</si>
  <si>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</si>
  <si>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</si>
  <si>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</si>
  <si>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</si>
  <si>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</si>
  <si>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</si>
  <si>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</si>
  <si>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</si>
  <si>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</si>
  <si>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</si>
  <si>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</si>
  <si>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</si>
  <si>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</si>
  <si>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</si>
  <si>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</si>
  <si>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</si>
  <si>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</si>
  <si>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</si>
  <si>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</si>
  <si>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</si>
  <si>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</si>
  <si>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</si>
  <si>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</si>
  <si>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</si>
  <si>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</si>
  <si>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</si>
  <si>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</si>
  <si>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</si>
  <si>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</si>
  <si>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</si>
  <si>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</si>
  <si>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</si>
  <si>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</si>
  <si>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</si>
  <si>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</si>
  <si>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</si>
  <si>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</si>
  <si>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</si>
  <si>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</si>
  <si>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</si>
  <si>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</si>
  <si>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</si>
  <si>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</si>
  <si>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</si>
  <si>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</si>
  <si>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</si>
  <si>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</si>
  <si>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</si>
  <si>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</si>
  <si>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</si>
  <si>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</si>
  <si>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</si>
  <si>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</si>
  <si>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</si>
  <si>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</si>
  <si>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</si>
  <si>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</si>
  <si>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</si>
  <si>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</si>
  <si>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</si>
  <si>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</si>
  <si>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</si>
  <si>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</si>
  <si>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</si>
  <si>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</si>
  <si>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</si>
  <si>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</si>
  <si>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</si>
  <si>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</si>
  <si>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</si>
  <si>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</si>
  <si>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</si>
  <si>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</si>
  <si>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</si>
  <si>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</si>
  <si>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</si>
  <si>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</si>
  <si>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</si>
  <si>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</si>
  <si>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</si>
  <si>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</si>
  <si>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</si>
  <si>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</si>
  <si>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</si>
  <si>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</si>
  <si>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</si>
  <si>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</si>
  <si>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</si>
  <si>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</si>
  <si>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</si>
  <si>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</si>
  <si>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</si>
  <si>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</si>
  <si>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</si>
  <si>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</si>
  <si>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</si>
  <si>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</si>
  <si>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</si>
  <si>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</si>
  <si>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</si>
  <si>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</si>
  <si>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</si>
  <si>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</si>
  <si>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</si>
  <si>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</si>
  <si>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</si>
  <si>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</si>
  <si>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</si>
  <si>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</si>
  <si>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</si>
  <si>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</si>
  <si>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</si>
  <si>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</si>
  <si>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</si>
  <si>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</si>
  <si>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</si>
  <si>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</si>
  <si>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</si>
  <si>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</si>
  <si>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</si>
  <si>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</si>
  <si>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</si>
  <si>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</si>
  <si>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</si>
  <si>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</si>
  <si>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</si>
  <si>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</si>
  <si>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</si>
  <si>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</si>
  <si>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</si>
  <si>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</si>
  <si>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</si>
  <si>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</si>
  <si>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</si>
  <si>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</si>
  <si>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</si>
  <si>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</si>
  <si>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</si>
  <si>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</si>
  <si>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</si>
  <si>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</si>
  <si>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</si>
  <si>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</si>
  <si>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</si>
  <si>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</si>
  <si>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</si>
  <si>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</si>
  <si>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</si>
  <si>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</si>
  <si>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</si>
  <si>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</si>
  <si>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</si>
  <si>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</si>
  <si>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</si>
  <si>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</si>
  <si>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</si>
  <si>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</si>
  <si>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</si>
  <si>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</si>
  <si>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</si>
  <si>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</si>
  <si>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</si>
  <si>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</si>
  <si>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</si>
  <si>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</si>
  <si>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</si>
  <si>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</si>
  <si>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</si>
  <si>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</si>
  <si>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</si>
  <si>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</si>
  <si>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</si>
  <si>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</si>
  <si>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</si>
  <si>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</si>
  <si>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</si>
  <si>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</si>
  <si>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</si>
  <si>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</si>
  <si>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</si>
  <si>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</si>
  <si>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</si>
  <si>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</si>
  <si>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</si>
  <si>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</si>
  <si>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</si>
  <si>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</si>
  <si>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</si>
  <si>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</si>
  <si>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</si>
  <si>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</si>
  <si>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</si>
  <si>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</si>
  <si>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</si>
  <si>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</si>
  <si>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</si>
  <si>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</si>
  <si>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</si>
  <si>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</si>
  <si>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</si>
  <si>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</si>
  <si>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</si>
  <si>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</si>
  <si>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</si>
  <si>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</si>
  <si>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</si>
  <si>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</si>
  <si>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</si>
  <si>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</si>
  <si>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</si>
  <si>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</si>
  <si>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</si>
  <si>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</si>
  <si>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</si>
  <si>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</si>
  <si>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</si>
  <si>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</si>
  <si>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</si>
  <si>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</si>
  <si>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</si>
  <si>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</si>
  <si>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</si>
  <si>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</si>
  <si>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</si>
  <si>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</si>
  <si>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</si>
  <si>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</si>
  <si>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</si>
  <si>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</si>
  <si>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</si>
  <si>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</si>
  <si>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</si>
  <si>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</si>
  <si>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</si>
  <si>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</si>
  <si>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</si>
  <si>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</si>
  <si>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</si>
  <si>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</si>
  <si>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</si>
  <si>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</si>
  <si>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</si>
  <si>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</si>
  <si>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</si>
  <si>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</si>
  <si>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</si>
  <si>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</si>
  <si>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</si>
  <si>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</si>
  <si>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</si>
  <si>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</si>
  <si>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</si>
  <si>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</si>
  <si>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</si>
  <si>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</si>
  <si>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</si>
  <si>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</si>
  <si>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</si>
  <si>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</si>
  <si>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</si>
  <si>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</si>
  <si>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</si>
  <si>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</si>
  <si>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</si>
  <si>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</si>
  <si>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</si>
  <si>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</si>
  <si>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</si>
  <si>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</si>
  <si>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</si>
  <si>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</si>
  <si>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</si>
  <si>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</si>
  <si>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</si>
  <si>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</si>
  <si>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</si>
  <si>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</si>
  <si>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</si>
  <si>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</si>
  <si>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</si>
  <si>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</si>
  <si>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</si>
  <si>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</si>
  <si>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</si>
  <si>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</si>
  <si>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</si>
  <si>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</si>
  <si>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</si>
  <si>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</si>
  <si>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</si>
  <si>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</si>
  <si>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</si>
  <si>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</si>
  <si>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</si>
  <si>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</si>
  <si>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</si>
  <si>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</si>
  <si>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</si>
  <si>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</si>
  <si>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</si>
  <si>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</si>
  <si>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</si>
  <si>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</si>
  <si>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</si>
  <si>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</si>
  <si>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</si>
  <si>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</si>
  <si>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</si>
  <si>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</si>
  <si>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</si>
  <si>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</si>
  <si>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</si>
  <si>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</si>
  <si>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</si>
  <si>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</si>
  <si>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</si>
  <si>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</si>
  <si>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</si>
  <si>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</si>
  <si>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</si>
  <si>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</si>
  <si>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</si>
  <si>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</si>
  <si>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</si>
  <si>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</si>
  <si>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</si>
  <si>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</si>
  <si>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</si>
  <si>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</si>
  <si>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</si>
  <si>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</si>
  <si>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</si>
  <si>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</si>
  <si>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</si>
  <si>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</si>
  <si>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</si>
  <si>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</si>
  <si>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</si>
  <si>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</si>
  <si>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</si>
  <si>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</si>
  <si>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</si>
  <si>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</si>
  <si>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</si>
  <si>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</si>
  <si>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</si>
  <si>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</si>
  <si>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</si>
  <si>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</si>
  <si>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</si>
  <si>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</si>
  <si>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</si>
  <si>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</si>
  <si>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</si>
  <si>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</si>
  <si>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</si>
  <si>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</si>
  <si>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</si>
  <si>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</si>
  <si>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</si>
  <si>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</si>
  <si>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</si>
  <si>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</si>
  <si>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</si>
  <si>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</si>
  <si>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</si>
  <si>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</si>
  <si>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</si>
  <si>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</si>
  <si>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</si>
  <si>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</si>
  <si>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</si>
  <si>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</si>
  <si>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</si>
  <si>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</si>
  <si>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</si>
  <si>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</si>
  <si>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</si>
  <si>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</si>
  <si>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</si>
  <si>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</si>
  <si>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</si>
  <si>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</si>
  <si>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</si>
  <si>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</si>
  <si>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</si>
  <si>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</si>
  <si>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</si>
  <si>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</si>
  <si>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</si>
  <si>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</si>
  <si>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</si>
  <si>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</si>
  <si>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</si>
  <si>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</si>
  <si>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</si>
  <si>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</si>
  <si>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</si>
  <si>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</si>
  <si>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</si>
  <si>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</si>
  <si>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</si>
  <si>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</si>
  <si>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</si>
  <si>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</si>
  <si>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</si>
  <si>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</si>
  <si>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</si>
  <si>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</si>
  <si>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</si>
  <si>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</si>
  <si>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</si>
  <si>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</si>
  <si>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</si>
  <si>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</si>
  <si>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</si>
  <si>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</si>
  <si>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</si>
  <si>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</si>
  <si>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</si>
  <si>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</si>
  <si>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</si>
  <si>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</si>
  <si>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</si>
  <si>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</si>
  <si>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</si>
  <si>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</si>
  <si>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</si>
  <si>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</si>
  <si>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</si>
  <si>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</si>
  <si>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</si>
  <si>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</si>
  <si>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</si>
  <si>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</si>
  <si>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</si>
  <si>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</si>
  <si>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</si>
  <si>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</si>
  <si>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</si>
  <si>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</si>
  <si>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</si>
  <si>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</si>
  <si>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</si>
  <si>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</si>
  <si>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</si>
  <si>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</si>
  <si>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</si>
  <si>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</si>
  <si>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</si>
  <si>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</si>
  <si>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</si>
  <si>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</si>
  <si>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</si>
  <si>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</si>
  <si>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</si>
  <si>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</si>
  <si>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</si>
  <si>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</si>
  <si>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</si>
  <si>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</si>
  <si>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</si>
  <si>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</si>
  <si>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</si>
  <si>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</si>
  <si>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</si>
  <si>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</si>
  <si>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</si>
  <si>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</si>
  <si>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</si>
  <si>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</si>
  <si>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</si>
  <si>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</si>
  <si>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</si>
  <si>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</si>
  <si>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</si>
  <si>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</si>
  <si>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</si>
  <si>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</si>
  <si>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</si>
  <si>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</si>
  <si>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</si>
  <si>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</si>
  <si>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</si>
  <si>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</si>
  <si>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</si>
  <si>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</si>
  <si>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</si>
  <si>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</si>
  <si>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</si>
  <si>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</si>
  <si>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</si>
  <si>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</si>
  <si>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</si>
  <si>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</si>
  <si>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</si>
  <si>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</si>
  <si>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</si>
  <si>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</si>
  <si>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</si>
  <si>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</si>
  <si>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</si>
  <si>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</si>
  <si>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</si>
  <si>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</si>
  <si>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</si>
  <si>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</si>
  <si>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</si>
  <si>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</si>
  <si>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</si>
  <si>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</si>
  <si>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</si>
  <si>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</si>
  <si>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</si>
  <si>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</si>
  <si>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</si>
  <si>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</si>
  <si>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</si>
  <si>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</si>
  <si>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</si>
  <si>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</si>
  <si>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</si>
  <si>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</si>
  <si>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</si>
  <si>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</si>
  <si>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</si>
  <si>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</si>
  <si>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</si>
  <si>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</si>
  <si>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</si>
  <si>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</si>
  <si>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</si>
  <si>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</si>
  <si>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</si>
  <si>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</si>
  <si>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</si>
  <si>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</si>
  <si>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</si>
  <si>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</si>
  <si>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</si>
  <si>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</si>
  <si>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</si>
  <si>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</si>
  <si>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</si>
  <si>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</si>
  <si>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</si>
  <si>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</si>
  <si>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</si>
  <si>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</si>
  <si>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</si>
  <si>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</si>
  <si>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</si>
  <si>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</si>
  <si>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</si>
  <si>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</si>
  <si>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</si>
  <si>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</si>
  <si>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</si>
  <si>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</si>
  <si>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</si>
  <si>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</si>
  <si>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</si>
  <si>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</si>
  <si>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</si>
  <si>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</si>
  <si>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</si>
  <si>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</si>
  <si>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</si>
  <si>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</si>
  <si>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</si>
  <si>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</si>
  <si>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</si>
  <si>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</si>
  <si>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</si>
  <si>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</si>
  <si>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</si>
  <si>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</si>
  <si>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</si>
  <si>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</si>
  <si>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</si>
  <si>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</si>
  <si>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</si>
  <si>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</si>
  <si>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</si>
  <si>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</si>
  <si>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</si>
  <si>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</si>
  <si>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</si>
  <si>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</si>
  <si>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</si>
  <si>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</si>
  <si>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</si>
  <si>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</si>
  <si>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</si>
  <si>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</si>
  <si>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</si>
  <si>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</si>
  <si>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</si>
  <si>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</si>
  <si>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</si>
  <si>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</si>
  <si>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</si>
  <si>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</si>
  <si>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</si>
  <si>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</si>
  <si>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</si>
  <si>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</si>
  <si>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</si>
  <si>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</si>
  <si>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</si>
  <si>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</si>
  <si>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</si>
  <si>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</si>
  <si>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</si>
  <si>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</si>
  <si>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</si>
  <si>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</si>
  <si>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</si>
  <si>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</si>
  <si>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</si>
  <si>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</si>
  <si>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</si>
  <si>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</si>
  <si>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</si>
  <si>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</si>
  <si>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</si>
  <si>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</si>
  <si>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</si>
  <si>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</si>
  <si>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</si>
  <si>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</si>
  <si>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</si>
  <si>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</si>
  <si>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</si>
  <si>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</si>
  <si>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</si>
  <si>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</si>
  <si>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</si>
  <si>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</si>
  <si>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</si>
  <si>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</si>
  <si>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</si>
  <si>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</si>
  <si>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</si>
  <si>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</si>
  <si>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</si>
  <si>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</si>
  <si>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</si>
  <si>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</si>
  <si>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</si>
  <si>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</si>
  <si>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</si>
  <si>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</si>
  <si>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</si>
  <si>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</si>
  <si>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</si>
  <si>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</si>
  <si>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</si>
  <si>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</si>
  <si>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</si>
  <si>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</si>
  <si>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</si>
  <si>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</si>
  <si>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</si>
  <si>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</si>
  <si>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</si>
  <si>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</si>
  <si>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</si>
  <si>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</si>
  <si>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</si>
  <si>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</si>
  <si>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</si>
  <si>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</si>
  <si>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</si>
  <si>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</si>
  <si>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</si>
  <si>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</si>
  <si>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</si>
  <si>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</si>
  <si>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</si>
  <si>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</si>
  <si>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</si>
  <si>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</si>
  <si>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</si>
  <si>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</si>
  <si>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</si>
  <si>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</si>
  <si>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</si>
  <si>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</si>
  <si>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</si>
  <si>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</si>
  <si>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</si>
  <si>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</si>
  <si>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</si>
  <si>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</si>
  <si>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</si>
  <si>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</si>
  <si>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</si>
  <si>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</si>
  <si>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</si>
  <si>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</si>
  <si>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</si>
  <si>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</si>
  <si>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</si>
  <si>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</si>
  <si>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</si>
  <si>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</si>
  <si>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</si>
  <si>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</si>
  <si>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</si>
  <si>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</si>
  <si>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</si>
  <si>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</si>
  <si>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</si>
  <si>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</si>
  <si>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</si>
  <si>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</si>
  <si>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</si>
  <si>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</si>
  <si>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</si>
  <si>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</si>
  <si>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</si>
  <si>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</si>
  <si>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</si>
  <si>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</si>
  <si>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</si>
  <si>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</si>
  <si>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</si>
  <si>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</si>
  <si>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</si>
  <si>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</si>
  <si>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</si>
  <si>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</si>
  <si>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</si>
  <si>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</si>
  <si>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</si>
  <si>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</si>
  <si>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</si>
  <si>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</si>
  <si>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</si>
  <si>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</si>
  <si>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</si>
  <si>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</si>
  <si>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</si>
  <si>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</si>
  <si>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</si>
  <si>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</si>
  <si>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</si>
  <si>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</si>
  <si>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</si>
  <si>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</si>
  <si>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</si>
  <si>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</si>
  <si>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</si>
  <si>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</si>
  <si>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</si>
  <si>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</si>
  <si>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</si>
  <si>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</si>
  <si>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</si>
  <si>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</si>
  <si>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</si>
  <si>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</si>
  <si>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</si>
  <si>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</si>
  <si>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</si>
  <si>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</si>
  <si>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</si>
  <si>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</si>
  <si>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</si>
  <si>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</si>
  <si>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</si>
  <si>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</si>
  <si>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</si>
  <si>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</si>
  <si>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</si>
  <si>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</si>
  <si>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</si>
  <si>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</si>
  <si>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</si>
  <si>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</si>
  <si>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</si>
  <si>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</si>
  <si>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</si>
  <si>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</si>
  <si>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</si>
  <si>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</si>
  <si>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</si>
  <si>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</si>
  <si>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</si>
  <si>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</si>
  <si>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</si>
  <si>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</si>
  <si>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</si>
  <si>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</si>
  <si>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</si>
  <si>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</si>
  <si>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</si>
  <si>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</si>
  <si>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</si>
  <si>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</si>
  <si>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</si>
  <si>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</si>
  <si>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</si>
  <si>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</si>
  <si>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</si>
  <si>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</si>
  <si>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</si>
  <si>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</si>
  <si>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</si>
  <si>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</si>
  <si>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</si>
  <si>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</si>
  <si>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</si>
  <si>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</si>
  <si>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</si>
  <si>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</si>
  <si>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</si>
  <si>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</si>
  <si>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</si>
  <si>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</si>
  <si>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</si>
  <si>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</si>
  <si>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</si>
  <si>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</si>
  <si>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</si>
  <si>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</si>
  <si>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</si>
  <si>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</si>
  <si>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</si>
  <si>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</si>
  <si>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</si>
  <si>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</si>
  <si>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</si>
  <si>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</si>
  <si>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</si>
  <si>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</si>
  <si>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</si>
  <si>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</si>
  <si>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</si>
  <si>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</si>
  <si>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</si>
  <si>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</si>
  <si>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</si>
  <si>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</si>
  <si>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</si>
  <si>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</si>
  <si>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</si>
  <si>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</si>
  <si>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</si>
  <si>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</si>
  <si>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</si>
  <si>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</si>
  <si>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</si>
  <si>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</si>
  <si>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</si>
  <si>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</si>
  <si>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</si>
  <si>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</si>
  <si>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</si>
  <si>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</si>
  <si>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</si>
  <si>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</si>
  <si>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</si>
  <si>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</si>
  <si>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</si>
  <si>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</si>
  <si>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</si>
  <si>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</si>
  <si>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</si>
  <si>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</si>
  <si>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</si>
  <si>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</si>
  <si>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</si>
  <si>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</si>
  <si>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</si>
  <si>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</si>
  <si>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</si>
  <si>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</si>
  <si>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</si>
  <si>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</si>
  <si>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</si>
  <si>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</si>
  <si>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</si>
  <si>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</si>
  <si>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</si>
  <si>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</si>
  <si>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</si>
  <si>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</si>
  <si>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</si>
  <si>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</si>
  <si>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</si>
  <si>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</si>
  <si>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</si>
  <si>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</si>
  <si>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</si>
  <si>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</si>
  <si>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</si>
  <si>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</si>
  <si>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</si>
  <si>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</si>
  <si>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</si>
  <si>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</si>
  <si>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</si>
  <si>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</si>
  <si>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</si>
  <si>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</si>
  <si>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</si>
  <si>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</si>
  <si>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</si>
  <si>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</si>
  <si>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</si>
  <si>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</si>
  <si>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</si>
  <si>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</si>
  <si>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</si>
  <si>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</si>
  <si>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</si>
  <si>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</si>
  <si>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</si>
  <si>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</si>
  <si>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</si>
  <si>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</si>
  <si>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</si>
  <si>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</si>
  <si>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</si>
  <si>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</si>
  <si>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</si>
  <si>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</si>
  <si>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</si>
  <si>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</si>
  <si>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</si>
  <si>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</si>
  <si>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</si>
  <si>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</si>
  <si>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</si>
  <si>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</si>
  <si>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</si>
  <si>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</si>
  <si>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</si>
  <si>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</si>
  <si>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</si>
  <si>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</si>
  <si>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</si>
  <si>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</si>
  <si>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</si>
  <si>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</si>
  <si>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</si>
  <si>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</si>
  <si>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</si>
  <si>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</si>
  <si>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</si>
  <si>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</si>
  <si>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</si>
  <si>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</si>
  <si>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</si>
  <si>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</si>
  <si>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</si>
  <si>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</si>
  <si>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</si>
  <si>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</si>
  <si>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</si>
  <si>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</si>
  <si>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</si>
  <si>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</si>
  <si>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</si>
  <si>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</si>
  <si>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</si>
  <si>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</si>
  <si>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</si>
  <si>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</si>
  <si>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</si>
  <si>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</si>
  <si>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</si>
  <si>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</si>
  <si>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</si>
  <si>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</si>
  <si>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</si>
  <si>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</si>
  <si>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</si>
  <si>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</si>
  <si>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</si>
  <si>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</si>
  <si>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</si>
  <si>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</si>
  <si>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</si>
  <si>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</si>
  <si>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</si>
  <si>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</si>
  <si>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</si>
  <si>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</si>
  <si>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</si>
  <si>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</si>
  <si>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</si>
  <si>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</si>
  <si>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</si>
  <si>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</si>
  <si>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</si>
  <si>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</si>
  <si>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</si>
  <si>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</si>
  <si>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</si>
  <si>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</si>
  <si>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</si>
  <si>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</si>
  <si>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</si>
  <si>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</si>
  <si>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</si>
  <si>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</si>
  <si>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</si>
  <si>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</si>
  <si>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</si>
  <si>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</si>
  <si>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</si>
  <si>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</si>
  <si>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</si>
  <si>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</si>
  <si>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</si>
  <si>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</si>
  <si>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</si>
  <si>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</si>
  <si>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</si>
  <si>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</si>
  <si>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</si>
  <si>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</si>
  <si>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</si>
  <si>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</si>
  <si>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</si>
  <si>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</si>
  <si>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</si>
  <si>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</si>
  <si>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</si>
  <si>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</si>
  <si>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</si>
  <si>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</si>
  <si>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</si>
  <si>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</si>
  <si>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</si>
  <si>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</si>
  <si>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</si>
  <si>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</si>
  <si>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</si>
  <si>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</si>
  <si>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</si>
  <si>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</si>
  <si>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</si>
  <si>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</si>
  <si>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</si>
  <si>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</si>
  <si>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</si>
  <si>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</si>
  <si>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</si>
  <si>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</si>
  <si>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</si>
  <si>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</si>
  <si>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</si>
  <si>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</si>
  <si>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</si>
  <si>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</si>
  <si>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</si>
  <si>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</si>
  <si>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</si>
  <si>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</si>
  <si>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</si>
  <si>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</si>
  <si>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</si>
  <si>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</si>
  <si>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</si>
  <si>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</si>
  <si>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</si>
  <si>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</si>
  <si>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</si>
  <si>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</si>
  <si>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</si>
  <si>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</si>
  <si>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</si>
  <si>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</si>
  <si>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</si>
  <si>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</si>
  <si>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</si>
  <si>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</si>
  <si>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</si>
  <si>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</si>
  <si>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</si>
  <si>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</si>
  <si>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</si>
  <si>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</si>
  <si>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</si>
  <si>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</si>
  <si>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</si>
  <si>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</si>
  <si>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</si>
  <si>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</si>
  <si>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</si>
  <si>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</si>
  <si>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</si>
  <si>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</si>
  <si>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</si>
  <si>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</si>
  <si>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</si>
  <si>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</si>
  <si>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</si>
  <si>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</si>
  <si>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</si>
  <si>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</si>
  <si>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</si>
  <si>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</si>
  <si>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</si>
  <si>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</si>
  <si>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</si>
  <si>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</si>
  <si>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</si>
  <si>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</si>
  <si>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</si>
  <si>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</si>
  <si>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</si>
  <si>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</si>
  <si>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</si>
  <si>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</si>
  <si>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</si>
  <si>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</si>
  <si>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</si>
  <si>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</si>
  <si>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</si>
  <si>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</si>
  <si>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</si>
  <si>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</si>
  <si>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</si>
  <si>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</si>
  <si>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</si>
  <si>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</si>
  <si>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</si>
  <si>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</si>
  <si>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</si>
  <si>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</si>
  <si>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</si>
  <si>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</si>
  <si>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</si>
  <si>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</si>
  <si>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</si>
  <si>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</si>
  <si>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</si>
  <si>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</si>
  <si>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</si>
  <si>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</si>
  <si>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</si>
  <si>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</si>
  <si>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</si>
  <si>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</si>
  <si>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</si>
  <si>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</si>
  <si>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</si>
  <si>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</si>
  <si>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</si>
  <si>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</si>
  <si>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</si>
  <si>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</si>
  <si>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</si>
  <si>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</si>
  <si>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</si>
  <si>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</si>
  <si>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</si>
  <si>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</si>
  <si>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</si>
  <si>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</si>
  <si>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</si>
  <si>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</si>
  <si>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</si>
  <si>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</si>
  <si>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</si>
  <si>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</si>
  <si>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</si>
  <si>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</si>
  <si>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</si>
  <si>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</si>
  <si>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</si>
  <si>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</si>
  <si>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</si>
  <si>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</si>
  <si>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</si>
  <si>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</si>
  <si>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</si>
  <si>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</si>
  <si>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</si>
  <si>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</si>
  <si>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</si>
  <si>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</si>
  <si>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</si>
  <si>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</si>
  <si>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</si>
  <si>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</si>
  <si>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</si>
  <si>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</si>
  <si>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</si>
  <si>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</si>
  <si>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</si>
  <si>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</si>
  <si>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</si>
  <si>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</si>
  <si>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</si>
  <si>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</si>
  <si>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</si>
  <si>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</si>
  <si>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</si>
  <si>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</si>
  <si>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</si>
  <si>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</si>
  <si>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</si>
  <si>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</si>
  <si>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</si>
  <si>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</si>
  <si>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</si>
  <si>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</si>
  <si>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</si>
  <si>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</si>
  <si>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</si>
  <si>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</si>
  <si>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</si>
  <si>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</si>
  <si>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</si>
  <si>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</si>
  <si>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</si>
  <si>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</si>
  <si>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</si>
  <si>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</si>
  <si>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</si>
  <si>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</si>
  <si>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</si>
  <si>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</si>
  <si>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</si>
  <si>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</si>
  <si>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</si>
  <si>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</si>
  <si>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</si>
  <si>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</si>
  <si>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</si>
  <si>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</si>
  <si>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</si>
  <si>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</si>
  <si>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</si>
  <si>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</si>
  <si>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</si>
  <si>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</si>
  <si>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</si>
  <si>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</si>
  <si>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</si>
  <si>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</si>
  <si>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</si>
  <si>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</si>
  <si>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</si>
  <si>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</si>
  <si>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</si>
  <si>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</si>
  <si>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</si>
  <si>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</si>
  <si>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</si>
  <si>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</si>
  <si>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</si>
  <si>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</si>
  <si>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</si>
  <si>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</si>
  <si>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</si>
  <si>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</si>
  <si>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</si>
  <si>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</si>
  <si>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</si>
  <si>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</si>
  <si>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</si>
  <si>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</si>
  <si>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</si>
  <si>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</si>
  <si>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</si>
  <si>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</si>
  <si>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</si>
  <si>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</si>
  <si>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</si>
  <si>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</si>
  <si>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</si>
  <si>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</si>
  <si>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</si>
  <si>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</si>
  <si>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</si>
  <si>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</si>
  <si>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</si>
  <si>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</si>
  <si>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</si>
  <si>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</si>
  <si>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</si>
  <si>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</si>
  <si>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</si>
  <si>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</si>
  <si>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</si>
  <si>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</si>
  <si>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</si>
  <si>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</si>
  <si>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</si>
  <si>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</si>
  <si>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</si>
  <si>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</si>
  <si>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</si>
  <si>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</si>
  <si>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</si>
  <si>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</si>
  <si>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</si>
  <si>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</si>
  <si>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</si>
  <si>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</si>
  <si>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</si>
  <si>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</si>
  <si>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</si>
  <si>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</si>
  <si>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</si>
  <si>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</si>
  <si>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</si>
  <si>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</si>
  <si>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</si>
  <si>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</si>
  <si>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</si>
  <si>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</si>
  <si>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</si>
  <si>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</si>
  <si>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</si>
  <si>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</si>
  <si>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</si>
  <si>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</si>
  <si>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</si>
  <si>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</si>
  <si>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</si>
  <si>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</si>
  <si>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</si>
  <si>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</si>
  <si>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</si>
  <si>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</si>
  <si>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</si>
  <si>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</si>
  <si>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</si>
  <si>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</si>
  <si>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</si>
  <si>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</si>
  <si>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</si>
  <si>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</si>
  <si>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</si>
  <si>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</si>
  <si>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</si>
  <si>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</si>
  <si>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</si>
  <si>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</si>
  <si>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</si>
  <si>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</si>
  <si>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</si>
  <si>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</si>
  <si>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</si>
  <si>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</si>
  <si>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</si>
  <si>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</si>
  <si>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</si>
  <si>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</si>
  <si>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</si>
  <si>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</si>
  <si>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</si>
  <si>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</si>
  <si>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</si>
  <si>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</si>
  <si>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</si>
  <si>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</si>
  <si>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</si>
  <si>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</si>
  <si>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</si>
  <si>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</si>
  <si>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</si>
  <si>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</si>
  <si>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</si>
  <si>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</si>
  <si>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</si>
  <si>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</si>
  <si>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</si>
  <si>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</si>
  <si>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</si>
  <si>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</si>
  <si>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</si>
  <si>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</si>
  <si>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</si>
  <si>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</si>
  <si>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</si>
  <si>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</si>
  <si>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</si>
  <si>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</si>
  <si>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</si>
  <si>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</si>
  <si>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</si>
  <si>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</si>
  <si>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</si>
  <si>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</si>
  <si>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</si>
  <si>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</si>
  <si>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</si>
  <si>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</si>
  <si>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</si>
  <si>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</si>
  <si>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</si>
  <si>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</si>
  <si>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</si>
  <si>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</si>
  <si>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</si>
  <si>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</si>
  <si>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</si>
  <si>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</si>
  <si>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</si>
  <si>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</si>
  <si>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</si>
  <si>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</si>
  <si>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</si>
  <si>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</si>
  <si>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</si>
  <si>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</si>
  <si>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</si>
  <si>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</si>
  <si>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</si>
  <si>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</si>
  <si>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</si>
  <si>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</si>
  <si>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</si>
  <si>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</si>
  <si>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</si>
  <si>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</si>
  <si>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</si>
  <si>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</si>
  <si>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</si>
  <si>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</si>
  <si>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</si>
  <si>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</si>
  <si>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</si>
  <si>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</si>
  <si>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</si>
  <si>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</si>
  <si>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</si>
  <si>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</si>
  <si>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</si>
  <si>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</si>
  <si>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</si>
  <si>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</si>
  <si>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</si>
  <si>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</si>
  <si>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</si>
  <si>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</si>
  <si>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</si>
  <si>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</si>
  <si>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</si>
  <si>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</si>
  <si>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</si>
  <si>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</si>
  <si>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</si>
  <si>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</si>
  <si>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</si>
  <si>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</si>
  <si>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</si>
  <si>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</si>
  <si>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</si>
  <si>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</si>
  <si>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</si>
  <si>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</si>
  <si>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</si>
  <si>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</si>
  <si>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</si>
  <si>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</si>
  <si>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</si>
  <si>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</si>
  <si>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</si>
  <si>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</si>
  <si>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</si>
  <si>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</si>
  <si>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</si>
  <si>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</si>
  <si>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</si>
  <si>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</si>
  <si>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</si>
  <si>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</si>
  <si>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</si>
  <si>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</si>
  <si>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</si>
  <si>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</si>
  <si>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</si>
  <si>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</si>
  <si>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</si>
  <si>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</si>
  <si>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</si>
  <si>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</si>
  <si>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</si>
  <si>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</si>
  <si>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</si>
  <si>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</si>
  <si>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</si>
  <si>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</si>
  <si>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</si>
  <si>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</si>
  <si>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</si>
  <si>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</si>
  <si>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</si>
  <si>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</si>
  <si>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</si>
  <si>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</si>
  <si>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</si>
  <si>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</si>
  <si>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</si>
  <si>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</si>
  <si>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</si>
  <si>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</si>
  <si>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</si>
  <si>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</si>
  <si>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</si>
  <si>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</si>
  <si>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</si>
  <si>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</si>
  <si>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</si>
  <si>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</si>
  <si>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</si>
  <si>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</si>
  <si>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</si>
  <si>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</si>
  <si>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</si>
  <si>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</si>
  <si>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</si>
  <si>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</si>
  <si>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</si>
  <si>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</si>
  <si>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</si>
  <si>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</si>
  <si>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</si>
  <si>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</si>
  <si>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</si>
  <si>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</si>
  <si>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</si>
  <si>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</si>
  <si>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</si>
  <si>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</si>
  <si>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</si>
  <si>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</si>
  <si>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</si>
  <si>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</si>
  <si>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</si>
  <si>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</si>
  <si>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</si>
  <si>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</si>
  <si>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</si>
  <si>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</si>
  <si>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</si>
  <si>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</si>
  <si>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</si>
  <si>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</si>
  <si>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</si>
  <si>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</si>
  <si>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</si>
  <si>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</si>
  <si>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</si>
  <si>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</si>
  <si>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</si>
  <si>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</si>
  <si>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</si>
  <si>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</si>
  <si>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</si>
  <si>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</si>
  <si>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</si>
  <si>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</si>
  <si>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</si>
  <si>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</si>
  <si>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</si>
  <si>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</si>
  <si>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</si>
  <si>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</si>
  <si>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</si>
  <si>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</si>
  <si>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</si>
  <si>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</si>
  <si>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</si>
  <si>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</si>
  <si>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</si>
  <si>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</si>
  <si>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</si>
  <si>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</si>
  <si>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</si>
  <si>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</si>
  <si>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</si>
  <si>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</si>
  <si>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</si>
  <si>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</si>
  <si>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</si>
  <si>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</si>
  <si>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</si>
  <si>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</si>
  <si>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</si>
  <si>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</si>
  <si>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</si>
  <si>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</si>
  <si>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</si>
  <si>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</si>
  <si>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</si>
  <si>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</si>
  <si>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</si>
  <si>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</si>
  <si>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</si>
  <si>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</si>
  <si>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</si>
  <si>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</si>
  <si>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</si>
  <si>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</si>
  <si>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</si>
  <si>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</si>
  <si>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</si>
  <si>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</si>
  <si>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</si>
  <si>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</si>
  <si>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</si>
  <si>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</si>
  <si>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</si>
  <si>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</si>
  <si>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</si>
  <si>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</si>
  <si>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</si>
  <si>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</si>
  <si>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</si>
  <si>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</si>
  <si>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</si>
  <si>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</si>
  <si>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</si>
  <si>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</si>
  <si>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</si>
  <si>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</si>
  <si>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</si>
  <si>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</si>
  <si>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</si>
  <si>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</si>
  <si>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</si>
  <si>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</si>
  <si>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</si>
  <si>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</si>
  <si>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</si>
  <si>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</si>
  <si>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</si>
  <si>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</si>
  <si>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</si>
  <si>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</si>
  <si>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</si>
  <si>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</si>
  <si>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</si>
  <si>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</si>
  <si>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</si>
  <si>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</si>
  <si>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</si>
  <si>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</si>
  <si>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</si>
  <si>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</si>
  <si>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</si>
  <si>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</si>
  <si>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</si>
  <si>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</si>
  <si>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</si>
  <si>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</si>
  <si>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</si>
  <si>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</si>
  <si>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</si>
  <si>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</si>
  <si>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</si>
  <si>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</si>
  <si>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</si>
  <si>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</si>
  <si>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</si>
  <si>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</si>
  <si>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</si>
  <si>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</si>
  <si>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</si>
  <si>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</si>
  <si>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</si>
  <si>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</si>
  <si>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</si>
  <si>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</si>
  <si>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</si>
  <si>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</si>
  <si>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</si>
  <si>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</si>
  <si>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</si>
  <si>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</si>
  <si>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</si>
  <si>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</si>
  <si>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</si>
  <si>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</si>
  <si>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</si>
  <si>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</si>
  <si>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</si>
  <si>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</si>
  <si>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</si>
  <si>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</si>
  <si>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</si>
  <si>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</si>
  <si>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</si>
  <si>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</si>
  <si>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</si>
  <si>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</si>
  <si>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</si>
  <si>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</si>
  <si>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</si>
  <si>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</si>
  <si>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</si>
  <si>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</si>
  <si>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</si>
  <si>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</si>
  <si>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</si>
  <si>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</si>
  <si>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</si>
  <si>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</si>
  <si>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</si>
  <si>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</si>
  <si>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</si>
  <si>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</si>
  <si>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</si>
  <si>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</si>
  <si>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</si>
  <si>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</si>
  <si>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</si>
  <si>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</si>
  <si>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</si>
  <si>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</si>
  <si>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</si>
  <si>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</si>
  <si>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</si>
  <si>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</si>
  <si>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</si>
  <si>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</si>
  <si>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</si>
  <si>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</si>
  <si>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</si>
  <si>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</si>
  <si>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</si>
  <si>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</si>
  <si>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</si>
  <si>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</si>
  <si>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</si>
  <si>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</si>
  <si>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</si>
  <si>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</si>
  <si>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</si>
  <si>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</si>
  <si>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</si>
  <si>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</si>
  <si>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</si>
  <si>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</si>
  <si>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</si>
  <si>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</si>
  <si>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</si>
  <si>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</si>
  <si>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</si>
  <si>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</si>
  <si>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</si>
  <si>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</si>
  <si>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</si>
  <si>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</si>
  <si>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</si>
  <si>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</si>
  <si>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</si>
  <si>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</si>
  <si>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</si>
  <si>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</si>
  <si>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</si>
  <si>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</si>
  <si>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</si>
  <si>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</si>
  <si>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</si>
  <si>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</si>
  <si>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</si>
  <si>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</si>
  <si>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</si>
  <si>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</si>
  <si>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</si>
  <si>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</si>
  <si>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</si>
  <si>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</si>
  <si>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</si>
  <si>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</si>
  <si>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</si>
  <si>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</si>
  <si>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</si>
  <si>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</si>
  <si>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</si>
  <si>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</si>
  <si>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</si>
  <si>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</si>
  <si>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</si>
  <si>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</si>
  <si>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</si>
  <si>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</si>
  <si>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</si>
  <si>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</si>
  <si>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</si>
  <si>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</si>
  <si>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</si>
  <si>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</si>
  <si>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</si>
  <si>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</si>
  <si>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</si>
  <si>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</si>
  <si>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</si>
  <si>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</si>
  <si>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</si>
  <si>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</si>
  <si>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</si>
  <si>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</si>
  <si>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</si>
  <si>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</si>
  <si>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</si>
  <si>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</si>
  <si>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</si>
  <si>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</si>
  <si>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</si>
  <si>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</si>
  <si>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</si>
  <si>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</si>
  <si>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</si>
  <si>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</si>
  <si>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</si>
  <si>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</si>
  <si>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</si>
  <si>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</si>
  <si>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</si>
  <si>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</si>
  <si>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</si>
  <si>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</si>
  <si>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</si>
  <si>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</si>
  <si>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</si>
  <si>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</si>
  <si>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</si>
  <si>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</si>
  <si>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</si>
  <si>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</si>
  <si>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</si>
  <si>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</si>
  <si>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</si>
  <si>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</si>
  <si>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</si>
  <si>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</si>
  <si>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</si>
  <si>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</si>
  <si>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</si>
  <si>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</si>
  <si>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</si>
  <si>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</si>
  <si>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</si>
  <si>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</si>
  <si>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</si>
  <si>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</si>
  <si>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</si>
  <si>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</si>
  <si>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</si>
  <si>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</si>
  <si>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</si>
  <si>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</si>
  <si>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</si>
  <si>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</si>
  <si>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</si>
  <si>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</si>
  <si>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</si>
  <si>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</si>
  <si>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</si>
  <si>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</si>
  <si>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</si>
  <si>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</si>
  <si>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</si>
  <si>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</si>
  <si>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</si>
  <si>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</si>
  <si>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</si>
  <si>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</si>
  <si>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</si>
  <si>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</si>
  <si>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</si>
  <si>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</si>
  <si>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</si>
  <si>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</si>
  <si>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</si>
  <si>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</si>
  <si>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</si>
  <si>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</si>
  <si>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</si>
  <si>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</si>
  <si>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</si>
  <si>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</si>
  <si>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</si>
  <si>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</si>
  <si>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</si>
  <si>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</si>
  <si>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</si>
  <si>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</si>
  <si>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</si>
  <si>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</si>
  <si>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</si>
  <si>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</si>
  <si>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</si>
  <si>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</si>
  <si>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</si>
  <si>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</si>
  <si>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</si>
  <si>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</si>
  <si>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</si>
  <si>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</si>
  <si>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</si>
  <si>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</si>
  <si>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</si>
  <si>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</si>
  <si>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</si>
  <si>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</si>
  <si>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</si>
  <si>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</si>
  <si>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</si>
  <si>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</si>
  <si>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</si>
  <si>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</si>
  <si>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</si>
  <si>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</si>
  <si>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</si>
  <si>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</si>
  <si>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</si>
  <si>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</si>
  <si>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</si>
  <si>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</si>
  <si>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</si>
  <si>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</si>
  <si>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</si>
  <si>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</si>
  <si>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</si>
  <si>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</si>
  <si>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</si>
  <si>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</si>
  <si>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</si>
  <si>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</si>
  <si>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</si>
  <si>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</si>
  <si>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</si>
  <si>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</si>
  <si>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</si>
  <si>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</si>
  <si>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</si>
  <si>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</si>
  <si>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</si>
  <si>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</si>
  <si>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</si>
  <si>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</si>
  <si>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</si>
  <si>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</si>
  <si>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</si>
  <si>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</si>
  <si>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</si>
  <si>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</si>
  <si>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</si>
  <si>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</si>
  <si>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</si>
  <si>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</si>
  <si>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</si>
  <si>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</si>
  <si>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</si>
  <si>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</si>
  <si>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</si>
  <si>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</si>
  <si>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</si>
  <si>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</si>
  <si>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</si>
  <si>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</si>
  <si>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</si>
  <si>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</si>
  <si>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</si>
  <si>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</si>
  <si>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</si>
  <si>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</si>
  <si>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</si>
  <si>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</si>
  <si>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</si>
  <si>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</si>
  <si>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</si>
  <si>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</si>
  <si>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</si>
  <si>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</si>
  <si>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</si>
  <si>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</si>
  <si>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</si>
  <si>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</si>
  <si>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</si>
  <si>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</si>
  <si>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</si>
  <si>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</si>
  <si>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</si>
  <si>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</si>
  <si>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</si>
  <si>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</si>
  <si>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</si>
  <si>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</si>
  <si>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</si>
  <si>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</si>
  <si>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</si>
  <si>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</si>
  <si>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</si>
  <si>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</si>
  <si>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</si>
  <si>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</si>
  <si>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</si>
  <si>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</si>
  <si>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</si>
  <si>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</si>
  <si>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</si>
  <si>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</si>
  <si>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</si>
  <si>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</si>
  <si>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</si>
  <si>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</si>
  <si>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</si>
  <si>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</si>
  <si>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</si>
  <si>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</si>
  <si>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</si>
  <si>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</si>
  <si>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</si>
  <si>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</si>
  <si>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</si>
  <si>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</si>
  <si>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</si>
  <si>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</si>
  <si>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</si>
  <si>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</si>
  <si>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</si>
  <si>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</si>
  <si>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</si>
  <si>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</si>
  <si>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</si>
  <si>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</si>
  <si>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</si>
  <si>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</si>
  <si>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</si>
  <si>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</si>
  <si>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</si>
  <si>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</si>
  <si>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</si>
  <si>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</si>
  <si>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</si>
  <si>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</si>
  <si>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</si>
  <si>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</si>
  <si>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</si>
  <si>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</si>
  <si>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</si>
  <si>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</si>
  <si>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</si>
  <si>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</si>
  <si>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</si>
  <si>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</si>
  <si>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</si>
  <si>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</si>
  <si>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</si>
  <si>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</si>
  <si>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</si>
  <si>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</si>
  <si>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</si>
  <si>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</si>
  <si>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</si>
  <si>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</si>
  <si>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</si>
  <si>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</si>
  <si>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</si>
  <si>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</si>
  <si>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</si>
  <si>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</si>
  <si>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</si>
  <si>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</si>
  <si>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</si>
  <si>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</si>
  <si>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</si>
  <si>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</si>
  <si>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</si>
  <si>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</si>
  <si>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</si>
  <si>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</si>
  <si>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</si>
  <si>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</si>
  <si>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</si>
  <si>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</si>
  <si>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</si>
  <si>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</si>
  <si>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</si>
  <si>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</si>
  <si>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</si>
  <si>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</si>
  <si>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</si>
  <si>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</si>
  <si>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</si>
  <si>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</si>
  <si>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</si>
  <si>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</si>
  <si>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</si>
  <si>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</si>
  <si>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</si>
  <si>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</si>
  <si>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</si>
  <si>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</si>
  <si>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</si>
  <si>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</si>
  <si>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</si>
  <si>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</si>
  <si>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</si>
  <si>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</si>
  <si>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</si>
  <si>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</si>
  <si>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</si>
  <si>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</si>
  <si>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</si>
  <si>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</si>
  <si>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</si>
  <si>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</si>
  <si>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</si>
  <si>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</si>
  <si>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</si>
  <si>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</si>
  <si>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</si>
  <si>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</si>
  <si>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</si>
  <si>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</si>
  <si>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</si>
  <si>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</si>
  <si>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</si>
  <si>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</si>
  <si>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</si>
  <si>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</si>
  <si>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</si>
  <si>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</si>
  <si>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</si>
  <si>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</si>
  <si>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</si>
  <si>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</si>
  <si>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</si>
  <si>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</si>
  <si>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</si>
  <si>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</si>
  <si>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</si>
  <si>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</si>
  <si>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</si>
  <si>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</si>
  <si>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</si>
  <si>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</si>
  <si>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</si>
  <si>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</si>
  <si>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</si>
  <si>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</si>
  <si>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</si>
  <si>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</si>
  <si>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</si>
  <si>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</si>
  <si>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</si>
  <si>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</si>
  <si>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</si>
  <si>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</si>
  <si>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</si>
  <si>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</si>
  <si>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</si>
  <si>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</si>
  <si>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</si>
  <si>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</si>
  <si>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</si>
  <si>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</si>
  <si>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</si>
  <si>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</si>
  <si>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</si>
  <si>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</si>
  <si>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</si>
  <si>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</si>
  <si>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</si>
  <si>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</si>
  <si>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</si>
  <si>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</si>
  <si>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</si>
  <si>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</si>
  <si>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</si>
  <si>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</si>
  <si>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</si>
  <si>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</si>
  <si>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</si>
  <si>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</si>
  <si>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</si>
  <si>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</si>
  <si>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</si>
  <si>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</si>
  <si>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</si>
  <si>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</si>
  <si>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</si>
  <si>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</si>
  <si>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</si>
  <si>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</si>
  <si>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</si>
  <si>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</si>
  <si>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</si>
  <si>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</si>
  <si>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</si>
  <si>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</si>
  <si>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</si>
  <si>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</si>
  <si>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</si>
  <si>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</si>
  <si>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</si>
  <si>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</si>
  <si>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</si>
  <si>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</si>
  <si>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</si>
  <si>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</si>
  <si>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</si>
  <si>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</si>
  <si>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</si>
  <si>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</si>
  <si>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</si>
  <si>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</si>
  <si>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</si>
  <si>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</si>
  <si>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</si>
  <si>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</si>
  <si>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</si>
  <si>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</si>
  <si>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</si>
  <si>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</si>
  <si>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</si>
  <si>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</si>
  <si>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</si>
  <si>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</si>
  <si>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</si>
  <si>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</si>
  <si>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</si>
  <si>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</si>
  <si>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</si>
  <si>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</si>
  <si>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</si>
  <si>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</si>
  <si>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</si>
  <si>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</si>
  <si>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</si>
  <si>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</si>
  <si>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</si>
  <si>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</si>
  <si>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</si>
  <si>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</si>
  <si>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</si>
  <si>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</si>
  <si>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</si>
  <si>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</si>
  <si>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</si>
  <si>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</si>
  <si>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</si>
  <si>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</si>
  <si>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</si>
  <si>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</si>
  <si>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</si>
  <si>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</si>
  <si>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</si>
  <si>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</si>
  <si>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</si>
  <si>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</si>
  <si>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</si>
  <si>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</si>
  <si>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</si>
  <si>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</si>
  <si>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</si>
  <si>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</si>
  <si>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</si>
  <si>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</si>
  <si>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</si>
  <si>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</si>
  <si>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</si>
  <si>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</si>
  <si>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</si>
  <si>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</si>
  <si>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</si>
  <si>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</si>
  <si>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</si>
  <si>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</si>
  <si>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</si>
  <si>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</si>
  <si>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</si>
  <si>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</si>
  <si>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</si>
  <si>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</si>
  <si>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</si>
  <si>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</si>
  <si>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</si>
  <si>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</si>
  <si>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</si>
  <si>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</si>
  <si>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</si>
  <si>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</si>
  <si>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</si>
  <si>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</si>
  <si>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</si>
  <si>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</si>
  <si>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</si>
  <si>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</si>
  <si>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</si>
  <si>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</si>
  <si>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</si>
  <si>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</si>
  <si>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</si>
  <si>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</si>
  <si>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</si>
  <si>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</si>
  <si>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</si>
  <si>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</si>
  <si>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</si>
  <si>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</si>
  <si>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</si>
  <si>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</si>
  <si>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</si>
  <si>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</si>
  <si>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</si>
  <si>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</si>
  <si>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</si>
  <si>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</si>
  <si>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</si>
  <si>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</si>
  <si>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</si>
  <si>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</si>
  <si>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</si>
  <si>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</si>
  <si>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</si>
  <si>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</si>
  <si>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</si>
  <si>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</si>
  <si>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</si>
  <si>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</si>
  <si>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</si>
  <si>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</si>
  <si>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</si>
  <si>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</si>
  <si>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</si>
  <si>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</si>
  <si>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</si>
  <si>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</si>
  <si>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</si>
  <si>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</si>
  <si>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</si>
  <si>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</si>
  <si>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</si>
  <si>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</si>
  <si>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</si>
  <si>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</si>
  <si>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</si>
  <si>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</si>
  <si>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</si>
  <si>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</si>
  <si>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</si>
  <si>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</si>
  <si>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</si>
  <si>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</si>
  <si>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</si>
  <si>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</si>
  <si>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</si>
  <si>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</si>
  <si>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</si>
  <si>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</si>
  <si>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</si>
  <si>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</si>
  <si>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</si>
  <si>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</si>
  <si>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</si>
  <si>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</si>
  <si>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</si>
  <si>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</si>
  <si>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</si>
  <si>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</si>
  <si>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</si>
  <si>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</si>
  <si>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</si>
  <si>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</si>
  <si>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</si>
  <si>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</si>
  <si>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</si>
  <si>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</si>
  <si>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</si>
  <si>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</si>
  <si>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</si>
  <si>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</si>
  <si>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</si>
  <si>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</si>
  <si>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</si>
  <si>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</si>
  <si>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</si>
  <si>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</si>
  <si>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</si>
  <si>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</si>
  <si>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</si>
  <si>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</si>
  <si>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</si>
  <si>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</si>
  <si>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</si>
  <si>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</si>
  <si>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</si>
  <si>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</si>
  <si>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</si>
  <si>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</si>
  <si>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</si>
  <si>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</si>
  <si>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</si>
  <si>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</si>
  <si>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</si>
  <si>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</si>
  <si>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</si>
  <si>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</si>
  <si>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</si>
  <si>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</si>
  <si>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</si>
  <si>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</si>
  <si>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</si>
  <si>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</si>
  <si>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</si>
  <si>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</si>
  <si>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</si>
  <si>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</si>
  <si>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</si>
  <si>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</si>
  <si>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</si>
  <si>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</si>
  <si>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</si>
  <si>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</si>
  <si>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</si>
  <si>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</si>
  <si>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</si>
  <si>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</si>
  <si>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</si>
  <si>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</si>
  <si>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</si>
  <si>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</si>
  <si>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</si>
  <si>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</si>
  <si>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</si>
  <si>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</si>
  <si>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</si>
  <si>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</si>
  <si>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</si>
  <si>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</si>
  <si>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</si>
  <si>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</si>
  <si>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</si>
  <si>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</si>
  <si>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</si>
  <si>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</si>
  <si>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</si>
  <si>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</si>
  <si>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</si>
  <si>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</si>
  <si>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</si>
  <si>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</si>
  <si>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</si>
  <si>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</si>
  <si>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</si>
  <si>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</si>
  <si>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</si>
  <si>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</si>
  <si>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</si>
  <si>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</si>
  <si>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</si>
  <si>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</si>
  <si>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</si>
  <si>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</si>
  <si>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</si>
  <si>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</si>
  <si>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</si>
  <si>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</si>
  <si>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</si>
  <si>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</si>
  <si>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</si>
  <si>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</si>
  <si>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</si>
  <si>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</si>
  <si>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</si>
  <si>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</si>
  <si>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</si>
  <si>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</si>
  <si>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</si>
  <si>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</si>
  <si>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</si>
  <si>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</si>
  <si>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</si>
  <si>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</si>
  <si>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</si>
  <si>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</si>
  <si>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</si>
  <si>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</si>
  <si>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</si>
  <si>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</si>
  <si>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</si>
  <si>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</si>
  <si>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</si>
  <si>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</si>
  <si>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</si>
  <si>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</si>
  <si>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</si>
  <si>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</si>
  <si>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</si>
  <si>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</si>
  <si>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</si>
  <si>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</si>
  <si>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</si>
  <si>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</si>
  <si>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</si>
  <si>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</si>
  <si>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</si>
  <si>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</si>
  <si>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</si>
  <si>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</si>
  <si>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</si>
  <si>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</si>
  <si>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</si>
  <si>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</si>
  <si>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</si>
  <si>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</si>
  <si>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</si>
  <si>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</si>
  <si>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</si>
  <si>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</si>
  <si>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</si>
  <si>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</si>
  <si>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</si>
  <si>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</si>
  <si>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</si>
  <si>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</si>
  <si>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</si>
  <si>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</si>
  <si>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</si>
  <si>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</si>
  <si>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</si>
  <si>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</si>
  <si>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</si>
  <si>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</si>
  <si>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</si>
  <si>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</si>
  <si>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</si>
  <si>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</si>
  <si>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</si>
  <si>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</si>
  <si>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</si>
  <si>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</si>
  <si>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</si>
  <si>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</si>
  <si>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</si>
  <si>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</si>
  <si>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</si>
  <si>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</si>
  <si>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</si>
  <si>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</si>
  <si>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</si>
  <si>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</si>
  <si>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</si>
  <si>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</si>
  <si>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</si>
  <si>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</si>
  <si>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</si>
  <si>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</si>
  <si>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</si>
  <si>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</si>
  <si>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</si>
  <si>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</si>
  <si>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</si>
  <si>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</si>
  <si>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</si>
  <si>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</si>
  <si>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</si>
  <si>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</si>
  <si>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</si>
  <si>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</si>
  <si>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</si>
  <si>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</si>
  <si>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</si>
  <si>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</si>
  <si>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</si>
  <si>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</si>
  <si>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</si>
  <si>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</si>
  <si>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</si>
  <si>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</si>
  <si>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</si>
  <si>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</si>
  <si>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</si>
  <si>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</si>
  <si>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</si>
  <si>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</si>
  <si>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</si>
  <si>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</si>
  <si>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</si>
  <si>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</si>
  <si>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</si>
  <si>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</si>
  <si>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</si>
  <si>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</si>
  <si>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</si>
  <si>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</si>
  <si>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</si>
  <si>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</si>
  <si>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</si>
  <si>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</si>
  <si>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</si>
  <si>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</si>
  <si>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</si>
  <si>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</si>
  <si>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</si>
  <si>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</si>
  <si>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</si>
  <si>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</si>
  <si>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</si>
  <si>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</si>
  <si>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</si>
  <si>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</si>
  <si>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</si>
  <si>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</si>
  <si>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</si>
  <si>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</si>
  <si>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</si>
  <si>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</si>
  <si>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</si>
  <si>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</si>
  <si>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</si>
  <si>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</si>
  <si>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</si>
  <si>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</si>
  <si>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</si>
  <si>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</si>
  <si>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</si>
  <si>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</si>
  <si>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</si>
  <si>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</si>
  <si>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</si>
  <si>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</si>
  <si>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</si>
  <si>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</si>
  <si>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</si>
  <si>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</si>
  <si>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</si>
  <si>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</si>
  <si>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</si>
  <si>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</si>
  <si>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</si>
  <si>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</si>
  <si>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</si>
  <si>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</si>
  <si>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</si>
  <si>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</si>
  <si>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</si>
  <si>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</si>
  <si>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</si>
  <si>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</si>
  <si>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</si>
  <si>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</si>
  <si>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</si>
  <si>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</si>
  <si>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</si>
  <si>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</si>
  <si>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</si>
  <si>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</si>
  <si>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</si>
  <si>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</si>
  <si>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</si>
  <si>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</si>
  <si>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</si>
  <si>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</si>
  <si>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</si>
  <si>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</si>
  <si>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</si>
  <si>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</si>
  <si>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</si>
  <si>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</si>
  <si>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</si>
  <si>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</si>
  <si>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</si>
  <si>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</si>
  <si>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</si>
  <si>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</si>
  <si>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</si>
  <si>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</si>
  <si>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</si>
  <si>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</si>
  <si>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</si>
  <si>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</si>
  <si>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</si>
  <si>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</si>
  <si>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</si>
  <si>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</si>
  <si>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</si>
  <si>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</si>
  <si>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</si>
  <si>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</si>
  <si>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</si>
  <si>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</si>
  <si>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</si>
  <si>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</si>
  <si>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</si>
  <si>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</si>
  <si>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</si>
  <si>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</si>
  <si>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</si>
  <si>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</si>
  <si>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</si>
  <si>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</si>
  <si>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</si>
  <si>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</si>
  <si>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</si>
  <si>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</si>
  <si>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</si>
  <si>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</si>
  <si>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</si>
  <si>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</si>
  <si>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</si>
  <si>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</si>
  <si>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</si>
  <si>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</si>
  <si>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</si>
  <si>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</si>
  <si>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</si>
  <si>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</si>
  <si>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</si>
  <si>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</si>
  <si>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</si>
  <si>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</si>
  <si>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</si>
  <si>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</si>
  <si>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</si>
  <si>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</si>
  <si>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</si>
  <si>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</si>
  <si>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</si>
  <si>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</si>
  <si>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</si>
  <si>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</si>
  <si>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</si>
  <si>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</si>
  <si>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</si>
  <si>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</si>
  <si>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</si>
  <si>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</si>
  <si>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</si>
  <si>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</si>
  <si>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</si>
  <si>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</si>
  <si>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</si>
  <si>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</si>
  <si>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</si>
  <si>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</si>
  <si>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</si>
  <si>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</si>
  <si>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</si>
  <si>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</si>
  <si>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</si>
  <si>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</si>
  <si>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</si>
  <si>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</si>
  <si>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</si>
  <si>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</si>
  <si>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</si>
  <si>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</si>
  <si>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</si>
  <si>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</si>
  <si>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</si>
  <si>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</si>
  <si>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</si>
  <si>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</si>
  <si>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</si>
  <si>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</si>
  <si>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</si>
  <si>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</si>
  <si>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</si>
  <si>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</si>
  <si>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</si>
  <si>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</si>
  <si>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</si>
  <si>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</si>
  <si>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</si>
  <si>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</si>
  <si>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</si>
  <si>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</si>
  <si>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</si>
  <si>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</si>
  <si>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</si>
  <si>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</si>
  <si>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</si>
  <si>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</si>
  <si>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</si>
  <si>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</si>
  <si>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</si>
  <si>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</si>
  <si>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</si>
  <si>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</si>
  <si>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</si>
  <si>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</si>
  <si>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</si>
  <si>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</si>
  <si>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</si>
  <si>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</si>
  <si>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</si>
  <si>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</si>
  <si>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</si>
  <si>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</si>
  <si>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</si>
  <si>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</si>
  <si>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</si>
  <si>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</si>
  <si>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</si>
  <si>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</si>
  <si>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</si>
  <si>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</si>
  <si>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</si>
  <si>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</si>
  <si>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</si>
  <si>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</si>
  <si>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</si>
  <si>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</si>
  <si>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</si>
  <si>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</si>
  <si>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</si>
  <si>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</si>
  <si>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</si>
  <si>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</si>
  <si>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</si>
  <si>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</si>
  <si>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</si>
  <si>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</si>
  <si>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</si>
  <si>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</si>
  <si>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</si>
  <si>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</si>
  <si>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</si>
  <si>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</si>
  <si>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</si>
  <si>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</si>
  <si>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</si>
  <si>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</si>
  <si>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</si>
  <si>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</si>
  <si>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</si>
  <si>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</si>
  <si>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</si>
  <si>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</si>
  <si>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</si>
  <si>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</si>
  <si>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</si>
  <si>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</si>
  <si>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</si>
  <si>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</si>
  <si>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</si>
  <si>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</si>
  <si>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</si>
  <si>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</si>
  <si>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</si>
  <si>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</si>
  <si>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</si>
  <si>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</si>
  <si>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</si>
  <si>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</si>
  <si>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</si>
  <si>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</si>
  <si>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</si>
  <si>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</si>
  <si>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</si>
  <si>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</si>
  <si>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</si>
  <si>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</si>
  <si>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</si>
  <si>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</si>
  <si>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</si>
  <si>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</si>
  <si>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</si>
  <si>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</si>
  <si>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</si>
  <si>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</si>
  <si>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</si>
  <si>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</si>
  <si>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</si>
  <si>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</si>
  <si>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</si>
  <si>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</si>
  <si>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</si>
  <si>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</si>
  <si>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</si>
  <si>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</si>
  <si>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</si>
  <si>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</si>
  <si>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</si>
  <si>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</si>
  <si>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</si>
  <si>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</si>
  <si>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</si>
  <si>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</si>
  <si>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</si>
  <si>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</si>
  <si>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</si>
  <si>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</si>
  <si>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</si>
  <si>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</si>
  <si>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</si>
  <si>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</si>
  <si>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</si>
  <si>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</si>
  <si>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</si>
  <si>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</si>
  <si>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</si>
  <si>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</si>
  <si>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</si>
  <si>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</si>
  <si>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</si>
  <si>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</si>
  <si>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</si>
  <si>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</si>
  <si>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</si>
  <si>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</si>
  <si>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</si>
  <si>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</si>
  <si>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</si>
  <si>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</si>
  <si>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</si>
  <si>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</si>
  <si>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</si>
  <si>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</si>
  <si>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</si>
  <si>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</si>
  <si>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</si>
  <si>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</si>
  <si>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</si>
  <si>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</si>
  <si>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</si>
  <si>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</si>
  <si>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</si>
  <si>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</si>
  <si>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</si>
  <si>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</si>
  <si>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</si>
  <si>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</si>
  <si>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</si>
  <si>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</si>
  <si>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</si>
  <si>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</si>
  <si>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</si>
  <si>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</si>
  <si>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</si>
  <si>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</si>
  <si>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</si>
  <si>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</si>
  <si>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</si>
  <si>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</si>
  <si>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</si>
  <si>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</si>
  <si>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</si>
  <si>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</si>
  <si>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</si>
  <si>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</si>
  <si>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</si>
  <si>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</si>
  <si>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</si>
  <si>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</si>
  <si>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</si>
  <si>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</si>
  <si>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</si>
  <si>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</si>
  <si>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</si>
  <si>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</si>
  <si>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</si>
  <si>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</si>
  <si>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</si>
  <si>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</si>
  <si>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</si>
  <si>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</si>
  <si>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</si>
  <si>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</si>
  <si>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</si>
  <si>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</si>
  <si>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</si>
  <si>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</si>
  <si>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</si>
  <si>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</si>
  <si>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</si>
  <si>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</si>
  <si>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</si>
  <si>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</si>
  <si>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</si>
  <si>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</si>
  <si>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</si>
  <si>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</si>
  <si>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</si>
  <si>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</si>
  <si>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</si>
  <si>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</si>
  <si>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</si>
  <si>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</si>
  <si>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</si>
  <si>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</si>
  <si>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</si>
  <si>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</si>
  <si>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</si>
  <si>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</si>
  <si>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</si>
  <si>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</si>
  <si>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</si>
  <si>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</si>
  <si>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</si>
  <si>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</si>
  <si>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</si>
  <si>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</si>
  <si>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</si>
  <si>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</si>
  <si>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</si>
  <si>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</si>
  <si>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</si>
  <si>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</si>
  <si>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</si>
  <si>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</si>
  <si>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</si>
  <si>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</si>
  <si>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</si>
  <si>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</si>
  <si>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</si>
  <si>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</si>
  <si>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</si>
  <si>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</si>
  <si>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</si>
  <si>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</si>
  <si>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</si>
  <si>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</si>
  <si>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</si>
  <si>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</si>
  <si>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</si>
  <si>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</si>
  <si>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</si>
  <si>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</si>
  <si>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</si>
  <si>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</si>
  <si>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</si>
  <si>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</si>
  <si>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</si>
  <si>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</si>
  <si>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</si>
  <si>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</si>
  <si>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</si>
  <si>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</si>
  <si>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</si>
  <si>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</si>
  <si>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</si>
  <si>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</si>
  <si>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</si>
  <si>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</si>
  <si>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</si>
  <si>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</si>
  <si>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</si>
  <si>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</si>
  <si>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</si>
  <si>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</si>
  <si>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</si>
  <si>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</si>
  <si>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</si>
  <si>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</si>
  <si>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</si>
  <si>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</si>
  <si>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</si>
  <si>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</si>
  <si>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</si>
  <si>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</si>
  <si>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</si>
  <si>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</si>
  <si>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</si>
  <si>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</si>
  <si>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</si>
  <si>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</si>
  <si>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</si>
  <si>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</si>
  <si>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</si>
  <si>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</si>
  <si>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</si>
  <si>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</si>
  <si>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</si>
  <si>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</si>
  <si>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</si>
  <si>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</si>
  <si>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</si>
  <si>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</si>
  <si>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</si>
  <si>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</si>
  <si>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</si>
  <si>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</si>
  <si>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</si>
  <si>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</si>
  <si>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</si>
  <si>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</si>
  <si>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</si>
  <si>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</si>
  <si>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</si>
  <si>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</si>
  <si>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</si>
  <si>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</si>
  <si>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</si>
  <si>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</si>
  <si>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</si>
  <si>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</si>
  <si>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</si>
  <si>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</si>
  <si>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</si>
  <si>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</si>
  <si>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</si>
  <si>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</si>
  <si>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</si>
  <si>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</si>
  <si>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</si>
  <si>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</si>
  <si>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</si>
  <si>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</si>
  <si>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</si>
  <si>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</si>
  <si>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</si>
  <si>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</si>
  <si>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</si>
  <si>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</si>
  <si>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</si>
  <si>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</si>
  <si>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</si>
  <si>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</si>
  <si>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</si>
  <si>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</si>
  <si>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</si>
  <si>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</si>
  <si>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</si>
  <si>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</si>
  <si>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</si>
  <si>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</si>
  <si>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</si>
  <si>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</si>
  <si>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</si>
  <si>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</si>
  <si>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</si>
  <si>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</si>
  <si>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</si>
  <si>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</si>
  <si>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</si>
  <si>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</si>
  <si>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</si>
  <si>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</si>
  <si>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</si>
  <si>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</si>
  <si>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</si>
  <si>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</si>
  <si>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</si>
  <si>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</si>
  <si>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</si>
  <si>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</si>
  <si>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</si>
  <si>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</si>
  <si>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</si>
  <si>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</si>
  <si>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</si>
  <si>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</si>
  <si>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</si>
  <si>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</si>
  <si>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</si>
  <si>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</si>
  <si>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</si>
  <si>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</si>
  <si>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</si>
  <si>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</si>
  <si>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</si>
  <si>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</si>
  <si>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</si>
  <si>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</si>
  <si>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</si>
  <si>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</si>
  <si>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</si>
  <si>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</si>
  <si>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</si>
  <si>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</si>
  <si>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</si>
  <si>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</si>
  <si>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</si>
  <si>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</si>
  <si>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</si>
  <si>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</si>
  <si>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</si>
  <si>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</si>
  <si>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</si>
  <si>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</si>
  <si>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</si>
  <si>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</si>
  <si>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</si>
  <si>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</si>
  <si>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</si>
  <si>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</si>
  <si>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</si>
  <si>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</si>
  <si>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</si>
  <si>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</si>
  <si>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</si>
  <si>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</si>
  <si>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</si>
  <si>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</si>
  <si>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</si>
  <si>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</si>
  <si>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</si>
  <si>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</si>
  <si>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</si>
  <si>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</si>
  <si>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</si>
  <si>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</si>
  <si>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</si>
  <si>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</si>
  <si>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</si>
  <si>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</si>
  <si>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</si>
  <si>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</si>
  <si>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</si>
  <si>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</si>
  <si>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</si>
  <si>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</si>
  <si>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</si>
  <si>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</si>
  <si>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</si>
  <si>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</si>
  <si>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</si>
  <si>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</si>
  <si>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</si>
  <si>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</si>
  <si>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</si>
  <si>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</si>
  <si>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</si>
  <si>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</si>
  <si>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</si>
  <si>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</si>
  <si>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</si>
  <si>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</si>
  <si>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</si>
  <si>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</si>
  <si>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</si>
  <si>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</si>
  <si>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</si>
  <si>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</si>
  <si>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</si>
  <si>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</si>
  <si>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</si>
  <si>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</si>
  <si>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</si>
  <si>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</si>
  <si>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</si>
  <si>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</si>
  <si>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</si>
  <si>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</si>
  <si>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</si>
  <si>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</si>
  <si>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</si>
  <si>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</si>
  <si>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</si>
  <si>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</si>
  <si>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</si>
  <si>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</si>
  <si>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</si>
  <si>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</si>
  <si>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</si>
  <si>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</si>
  <si>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</si>
  <si>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</si>
  <si>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</si>
  <si>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</si>
  <si>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</si>
  <si>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</si>
  <si>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</si>
  <si>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</si>
  <si>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</si>
  <si>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</si>
  <si>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</si>
  <si>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</si>
  <si>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</si>
  <si>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</si>
  <si>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</si>
  <si>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</si>
  <si>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</si>
  <si>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</si>
  <si>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</si>
  <si>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</si>
  <si>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</si>
  <si>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</si>
  <si>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</si>
  <si>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</si>
  <si>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</si>
  <si>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</si>
  <si>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</si>
  <si>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</si>
  <si>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</si>
  <si>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</si>
  <si>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</si>
  <si>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</si>
  <si>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</si>
  <si>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</si>
  <si>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</si>
  <si>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</si>
  <si>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</si>
  <si>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</si>
  <si>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</si>
  <si>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</si>
  <si>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</si>
  <si>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</si>
  <si>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</si>
  <si>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</si>
  <si>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</si>
  <si>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</si>
  <si>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</si>
  <si>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</si>
  <si>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</si>
  <si>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</si>
  <si>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</si>
  <si>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</si>
  <si>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</si>
  <si>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</si>
  <si>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</si>
  <si>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</si>
  <si>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</si>
  <si>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</si>
  <si>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</si>
  <si>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</si>
  <si>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</si>
  <si>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</si>
  <si>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</si>
  <si>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</si>
  <si>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</si>
  <si>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</si>
  <si>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</si>
  <si>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</si>
  <si>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</si>
  <si>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</si>
  <si>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</si>
  <si>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</si>
  <si>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</si>
  <si>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</si>
  <si>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</si>
  <si>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</si>
  <si>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</si>
  <si>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</si>
  <si>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</si>
  <si>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</si>
  <si>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</si>
  <si>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</si>
  <si>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</si>
  <si>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</si>
  <si>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</si>
  <si>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</si>
  <si>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</si>
  <si>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</si>
  <si>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</si>
  <si>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</si>
  <si>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</si>
  <si>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</si>
  <si>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</si>
  <si>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</si>
  <si>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</si>
  <si>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</si>
  <si>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</si>
  <si>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</si>
  <si>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</si>
  <si>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</si>
  <si>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</si>
  <si>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</si>
  <si>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</si>
  <si>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</si>
  <si>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</si>
  <si>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</si>
  <si>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</si>
  <si>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</si>
  <si>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</si>
  <si>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</si>
  <si>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</si>
  <si>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</si>
  <si>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</si>
  <si>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</si>
  <si>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</si>
  <si>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</si>
  <si>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</si>
  <si>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</si>
  <si>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</si>
  <si>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</si>
  <si>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</si>
  <si>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</si>
  <si>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</si>
  <si>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</si>
  <si>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</si>
  <si>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</si>
  <si>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</si>
  <si>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</si>
  <si>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</si>
  <si>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</si>
  <si>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</si>
  <si>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</si>
  <si>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</si>
  <si>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</si>
  <si>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</si>
  <si>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</si>
  <si>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</si>
  <si>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</si>
  <si>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</si>
  <si>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</si>
  <si>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</si>
  <si>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</si>
  <si>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</si>
  <si>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</si>
  <si>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</si>
  <si>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</si>
  <si>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</si>
  <si>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</si>
  <si>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</si>
  <si>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</si>
  <si>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</si>
  <si>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</si>
  <si>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</si>
  <si>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</si>
  <si>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</si>
  <si>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</si>
  <si>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</si>
  <si>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</si>
  <si>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</si>
  <si>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</si>
  <si>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</si>
  <si>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</si>
  <si>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</si>
  <si>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</si>
  <si>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</si>
  <si>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</si>
  <si>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</si>
  <si>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</si>
  <si>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</si>
  <si>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</si>
  <si>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</si>
  <si>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</si>
  <si>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</si>
  <si>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</si>
  <si>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</si>
  <si>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</si>
  <si>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</si>
  <si>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</si>
  <si>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</si>
  <si>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</si>
  <si>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</si>
  <si>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</si>
  <si>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</si>
  <si>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</si>
  <si>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</si>
  <si>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</si>
  <si>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</si>
  <si>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</si>
  <si>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</si>
  <si>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</si>
  <si>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</si>
  <si>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</si>
  <si>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</si>
  <si>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</si>
  <si>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</si>
  <si>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</si>
  <si>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</si>
  <si>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</si>
  <si>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</si>
  <si>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</si>
  <si>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</si>
  <si>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</si>
  <si>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</si>
  <si>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</si>
  <si>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</si>
  <si>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</si>
  <si>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</si>
  <si>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</si>
  <si>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</si>
  <si>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</si>
  <si>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</si>
  <si>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</si>
  <si>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</si>
  <si>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</si>
  <si>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</si>
  <si>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</si>
  <si>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</si>
  <si>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</si>
  <si>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</si>
  <si>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</si>
  <si>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</si>
  <si>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</si>
  <si>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</si>
  <si>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</si>
  <si>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</si>
  <si>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</si>
  <si>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</si>
  <si>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</si>
  <si>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</si>
  <si>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</si>
  <si>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</si>
  <si>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</si>
  <si>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</si>
  <si>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</si>
  <si>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</si>
  <si>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</si>
  <si>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</si>
  <si>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</si>
  <si>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</si>
  <si>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</si>
  <si>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</si>
  <si>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</si>
  <si>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</si>
  <si>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</si>
  <si>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</si>
  <si>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</si>
  <si>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</si>
  <si>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</si>
  <si>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</si>
  <si>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</si>
  <si>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</si>
  <si>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</si>
  <si>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</si>
  <si>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</si>
  <si>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</si>
  <si>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</si>
  <si>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</si>
  <si>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</si>
  <si>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</si>
  <si>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</si>
  <si>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</si>
  <si>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</si>
  <si>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</si>
  <si>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</si>
  <si>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</si>
  <si>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</si>
  <si>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</si>
  <si>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</si>
  <si>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</si>
  <si>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</si>
  <si>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</si>
  <si>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</si>
  <si>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</si>
  <si>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</si>
  <si>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</si>
  <si>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</si>
  <si>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</si>
  <si>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</si>
  <si>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</si>
  <si>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</si>
  <si>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</si>
  <si>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</si>
  <si>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</si>
  <si>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</si>
  <si>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</si>
  <si>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</si>
  <si>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</si>
  <si>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</si>
  <si>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</si>
  <si>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</si>
  <si>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</si>
  <si>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</si>
  <si>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</si>
  <si>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</si>
  <si>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</si>
  <si>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</si>
  <si>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</si>
  <si>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</si>
  <si>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</si>
  <si>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</si>
  <si>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</si>
  <si>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</si>
  <si>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</si>
  <si>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</si>
  <si>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</si>
  <si>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</si>
  <si>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</si>
  <si>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</si>
  <si>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</si>
  <si>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</si>
  <si>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</si>
  <si>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</si>
  <si>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</si>
  <si>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</si>
  <si>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</si>
  <si>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</si>
  <si>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</si>
  <si>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</si>
  <si>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</si>
  <si>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</si>
  <si>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</si>
  <si>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</si>
  <si>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</si>
  <si>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</si>
  <si>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</si>
  <si>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</si>
  <si>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</si>
  <si>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</si>
  <si>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</si>
  <si>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</si>
  <si>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</si>
  <si>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</si>
  <si>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</si>
  <si>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</si>
  <si>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</si>
  <si>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</si>
  <si>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</si>
  <si>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</si>
  <si>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</si>
  <si>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</si>
  <si>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</si>
  <si>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</si>
  <si>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</si>
  <si>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</si>
  <si>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</si>
  <si>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</si>
  <si>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</si>
  <si>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</si>
  <si>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</si>
  <si>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</si>
  <si>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</si>
  <si>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</si>
  <si>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</si>
  <si>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</si>
  <si>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</si>
  <si>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</si>
  <si>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</si>
  <si>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</si>
  <si>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</si>
  <si>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</si>
  <si>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</si>
  <si>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</si>
  <si>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</si>
  <si>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</si>
  <si>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</si>
  <si>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</si>
  <si>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</si>
  <si>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</si>
  <si>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</si>
  <si>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</si>
  <si>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</si>
  <si>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</si>
  <si>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</si>
  <si>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</si>
  <si>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</si>
  <si>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</si>
  <si>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</si>
  <si>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</si>
  <si>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</si>
  <si>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</si>
  <si>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</si>
  <si>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</si>
  <si>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</si>
  <si>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</si>
  <si>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</si>
  <si>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</si>
  <si>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</si>
  <si>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</si>
  <si>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</si>
  <si>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</si>
  <si>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</si>
  <si>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</si>
  <si>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</si>
  <si>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</si>
  <si>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</si>
  <si>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</si>
  <si>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</si>
  <si>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</si>
  <si>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</si>
  <si>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</si>
  <si>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</si>
  <si>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</si>
  <si>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</si>
  <si>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</si>
  <si>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</si>
  <si>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</si>
  <si>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</si>
  <si>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</si>
  <si>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</si>
  <si>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</si>
  <si>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</si>
  <si>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</si>
  <si>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</si>
  <si>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</si>
  <si>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</si>
  <si>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</si>
  <si>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</si>
  <si>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</si>
  <si>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</si>
  <si>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</si>
  <si>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</si>
  <si>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</si>
  <si>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</si>
  <si>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</si>
  <si>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</si>
  <si>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</si>
  <si>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</si>
  <si>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</si>
  <si>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</si>
  <si>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</si>
  <si>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</si>
  <si>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</si>
  <si>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</si>
  <si>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</si>
  <si>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</si>
  <si>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</si>
  <si>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</si>
  <si>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</si>
  <si>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</si>
  <si>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</si>
  <si>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</si>
  <si>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</si>
  <si>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</si>
  <si>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</si>
  <si>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</si>
  <si>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</si>
  <si>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</si>
  <si>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</si>
  <si>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</si>
  <si>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</si>
  <si>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</si>
  <si>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</si>
  <si>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</si>
  <si>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</si>
  <si>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</si>
  <si>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</si>
  <si>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</si>
  <si>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</si>
  <si>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</si>
  <si>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</si>
  <si>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</si>
  <si>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</si>
  <si>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</si>
  <si>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</si>
  <si>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</si>
  <si>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</si>
  <si>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</si>
  <si>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</si>
  <si>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</si>
  <si>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</si>
  <si>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</si>
  <si>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</si>
  <si>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</si>
  <si>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</si>
  <si>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</si>
  <si>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</si>
  <si>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</si>
  <si>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</si>
  <si>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</si>
  <si>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</si>
  <si>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</si>
  <si>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</si>
  <si>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</si>
  <si>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</si>
  <si>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</si>
  <si>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</si>
  <si>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</si>
  <si>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</si>
  <si>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</si>
  <si>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</si>
  <si>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</si>
  <si>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</si>
  <si>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</si>
  <si>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</si>
  <si>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</si>
  <si>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</si>
  <si>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</si>
  <si>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</si>
  <si>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</si>
  <si>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</si>
  <si>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</si>
  <si>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</si>
  <si>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</si>
  <si>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</si>
  <si>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</si>
  <si>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</si>
  <si>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</si>
  <si>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</si>
  <si>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</si>
  <si>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</si>
  <si>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</si>
  <si>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</si>
  <si>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</si>
  <si>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</si>
  <si>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</si>
  <si>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</si>
  <si>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</si>
  <si>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</si>
  <si>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</si>
  <si>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</si>
  <si>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</si>
  <si>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</si>
  <si>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</si>
  <si>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</si>
  <si>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</si>
  <si>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</si>
  <si>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</si>
  <si>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</si>
  <si>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</si>
  <si>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</si>
  <si>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</si>
  <si>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</si>
  <si>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</si>
  <si>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</si>
  <si>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</si>
  <si>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</si>
  <si>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</si>
  <si>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</si>
  <si>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</si>
  <si>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</si>
  <si>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</si>
  <si>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</si>
  <si>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</si>
  <si>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</si>
  <si>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</si>
  <si>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</si>
  <si>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</si>
  <si>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</si>
  <si>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</si>
  <si>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</si>
  <si>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</si>
  <si>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</si>
  <si>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</si>
  <si>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</si>
  <si>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</si>
  <si>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</si>
  <si>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</si>
  <si>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</si>
  <si>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</si>
  <si>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</si>
  <si>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</si>
  <si>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</si>
  <si>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</si>
  <si>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</si>
  <si>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</si>
  <si>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</si>
  <si>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</si>
  <si>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</si>
  <si>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</si>
  <si>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</si>
  <si>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</si>
  <si>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</si>
  <si>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</si>
  <si>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</si>
  <si>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</si>
  <si>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</si>
  <si>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</si>
  <si>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</si>
  <si>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</si>
  <si>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</si>
  <si>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</si>
  <si>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</si>
  <si>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</si>
  <si>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</si>
  <si>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</si>
  <si>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</si>
  <si>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</si>
  <si>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</si>
  <si>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</si>
  <si>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</si>
  <si>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</si>
  <si>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</si>
  <si>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</si>
  <si>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</si>
  <si>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</si>
  <si>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</si>
  <si>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</si>
  <si>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</si>
  <si>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</si>
  <si>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</si>
  <si>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</si>
  <si>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</si>
  <si>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</si>
  <si>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</si>
  <si>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</si>
  <si>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</si>
  <si>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</si>
  <si>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</si>
  <si>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</si>
  <si>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</si>
  <si>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</si>
  <si>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</si>
  <si>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</si>
  <si>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</si>
  <si>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</si>
  <si>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</si>
  <si>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</si>
  <si>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</si>
  <si>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</si>
  <si>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</si>
  <si>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</si>
  <si>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</si>
  <si>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</si>
  <si>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</si>
  <si>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</si>
  <si>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</si>
  <si>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</si>
  <si>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</si>
  <si>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</si>
  <si>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</si>
  <si>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</si>
  <si>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</si>
  <si>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</si>
  <si>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</si>
  <si>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</si>
  <si>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</si>
  <si>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</si>
  <si>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</si>
  <si>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</si>
  <si>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</si>
  <si>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</si>
  <si>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</si>
  <si>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</si>
  <si>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</si>
  <si>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</si>
  <si>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</si>
  <si>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</si>
  <si>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</si>
  <si>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</si>
  <si>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</si>
  <si>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</si>
  <si>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</si>
  <si>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</si>
  <si>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</si>
  <si>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</si>
  <si>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</si>
  <si>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</si>
  <si>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</si>
  <si>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</si>
  <si>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</si>
  <si>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</si>
  <si>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</si>
  <si>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</si>
  <si>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</si>
  <si>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</si>
  <si>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</si>
  <si>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</si>
  <si>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</si>
  <si>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</si>
  <si>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</si>
  <si>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</si>
  <si>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</si>
  <si>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</si>
  <si>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</si>
  <si>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</si>
  <si>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</si>
  <si>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</si>
  <si>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</si>
  <si>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</si>
  <si>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</si>
  <si>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</si>
  <si>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</si>
  <si>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</si>
  <si>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</si>
  <si>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</si>
  <si>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</si>
  <si>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</si>
  <si>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</si>
  <si>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</si>
  <si>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</si>
  <si>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</si>
  <si>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</si>
  <si>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</si>
  <si>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</si>
  <si>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</si>
  <si>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</si>
  <si>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</si>
  <si>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</si>
  <si>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</si>
  <si>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</si>
  <si>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</si>
  <si>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</si>
  <si>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</si>
  <si>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</si>
  <si>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</si>
  <si>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</si>
  <si>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</si>
  <si>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</si>
  <si>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</si>
  <si>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</si>
  <si>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</si>
  <si>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</si>
  <si>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</si>
  <si>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</si>
  <si>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</si>
  <si>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</si>
  <si>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</si>
  <si>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</si>
  <si>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</si>
  <si>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</si>
  <si>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</si>
  <si>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</si>
  <si>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</si>
  <si>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</si>
  <si>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</si>
  <si>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</si>
  <si>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</si>
  <si>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</si>
  <si>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</si>
  <si>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</si>
  <si>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</si>
  <si>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</si>
  <si>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</si>
  <si>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</si>
  <si>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</si>
  <si>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</si>
  <si>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</si>
  <si>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</si>
  <si>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</si>
  <si>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</si>
  <si>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</si>
  <si>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</si>
  <si>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</si>
  <si>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</si>
  <si>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</si>
  <si>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</si>
  <si>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</si>
  <si>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</si>
  <si>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</si>
  <si>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</si>
  <si>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</si>
  <si>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</si>
  <si>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</si>
  <si>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</si>
  <si>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</si>
  <si>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</si>
  <si>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</si>
  <si>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</si>
  <si>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</si>
  <si>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</si>
  <si>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</si>
  <si>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</si>
  <si>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</si>
  <si>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</si>
  <si>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</si>
  <si>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</si>
  <si>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</si>
  <si>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</si>
  <si>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</si>
  <si>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</si>
  <si>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</si>
  <si>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</si>
  <si>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</si>
  <si>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</si>
  <si>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</si>
  <si>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</si>
  <si>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</si>
  <si>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</si>
  <si>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</si>
  <si>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</si>
  <si>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</si>
  <si>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</si>
  <si>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</si>
  <si>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</si>
  <si>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</si>
  <si>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</si>
  <si>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</si>
  <si>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</si>
  <si>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</si>
  <si>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</si>
  <si>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</si>
  <si>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</si>
  <si>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</si>
  <si>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</si>
  <si>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</si>
  <si>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</si>
  <si>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</si>
  <si>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</si>
  <si>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</si>
  <si>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</si>
  <si>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</si>
  <si>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</si>
  <si>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</si>
  <si>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</si>
  <si>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</si>
  <si>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</si>
  <si>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</si>
  <si>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</si>
  <si>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</si>
  <si>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</si>
  <si>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</si>
  <si>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</si>
  <si>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</si>
  <si>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</si>
  <si>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</si>
  <si>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</si>
  <si>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</si>
  <si>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</si>
  <si>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</si>
  <si>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</si>
  <si>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</si>
  <si>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</si>
  <si>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</si>
  <si>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</si>
  <si>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</si>
  <si>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</si>
  <si>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</si>
  <si>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</si>
  <si>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</si>
  <si>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</si>
  <si>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</si>
  <si>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</si>
  <si>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</si>
  <si>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</si>
  <si>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</si>
  <si>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</si>
  <si>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</si>
  <si>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</si>
  <si>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</si>
  <si>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</si>
  <si>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</si>
  <si>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</si>
  <si>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</si>
  <si>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</si>
  <si>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</si>
  <si>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</si>
  <si>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</si>
  <si>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</si>
  <si>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</si>
  <si>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</si>
  <si>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</si>
  <si>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</si>
  <si>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</si>
  <si>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</si>
  <si>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</si>
  <si>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</si>
  <si>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</si>
  <si>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</si>
  <si>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</si>
  <si>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</si>
  <si>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</si>
  <si>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</si>
  <si>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</si>
  <si>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</si>
  <si>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</si>
  <si>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</si>
  <si>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</si>
  <si>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</si>
  <si>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</si>
  <si>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</si>
  <si>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</si>
  <si>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</si>
  <si>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</si>
  <si>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</si>
  <si>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</si>
  <si>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</si>
  <si>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</si>
  <si>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</si>
  <si>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</si>
  <si>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</si>
  <si>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</si>
  <si>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</si>
  <si>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</si>
  <si>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</si>
  <si>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</si>
  <si>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</si>
  <si>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</si>
  <si>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</si>
  <si>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</si>
  <si>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</si>
  <si>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</si>
  <si>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</si>
  <si>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</si>
  <si>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</si>
  <si>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</si>
  <si>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</si>
  <si>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</si>
  <si>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</si>
  <si>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</si>
  <si>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</si>
  <si>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</si>
  <si>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</si>
  <si>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</si>
  <si>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</si>
  <si>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</si>
  <si>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</si>
  <si>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</si>
  <si>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</si>
  <si>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</si>
  <si>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</si>
  <si>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</si>
  <si>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</si>
  <si>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</si>
  <si>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</si>
  <si>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</si>
  <si>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</si>
  <si>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</si>
  <si>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</si>
  <si>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</si>
  <si>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</si>
  <si>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</si>
  <si>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</si>
  <si>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</si>
  <si>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</si>
  <si>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</si>
  <si>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</si>
  <si>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</si>
  <si>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</si>
  <si>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</si>
  <si>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</si>
  <si>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</si>
  <si>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</si>
  <si>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</si>
  <si>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</si>
  <si>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</si>
  <si>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</si>
  <si>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</si>
  <si>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</si>
  <si>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</si>
  <si>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</si>
  <si>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</si>
  <si>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</si>
  <si>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</si>
  <si>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</si>
  <si>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</si>
  <si>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</si>
  <si>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</si>
  <si>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</si>
  <si>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</si>
  <si>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</si>
  <si>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</si>
  <si>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</si>
  <si>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</si>
  <si>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</si>
  <si>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</si>
  <si>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</si>
  <si>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</si>
  <si>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</si>
  <si>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</si>
  <si>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</si>
  <si>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</si>
  <si>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</si>
  <si>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</si>
  <si>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</si>
  <si>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</si>
  <si>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</si>
  <si>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</si>
  <si>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</si>
  <si>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</si>
  <si>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</si>
  <si>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</si>
  <si>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</si>
  <si>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</si>
  <si>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</si>
  <si>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</si>
  <si>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</si>
  <si>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</si>
  <si>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</si>
  <si>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</si>
  <si>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</si>
  <si>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</si>
  <si>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</si>
  <si>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</si>
  <si>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</si>
  <si>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</si>
  <si>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</si>
  <si>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</si>
  <si>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</si>
  <si>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</si>
  <si>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</si>
  <si>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</si>
  <si>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</si>
  <si>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</si>
  <si>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</si>
  <si>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</si>
  <si>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</si>
  <si>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</si>
  <si>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</si>
  <si>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</si>
  <si>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</si>
  <si>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</si>
  <si>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</si>
  <si>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</si>
  <si>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</si>
  <si>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</si>
  <si>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</si>
  <si>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</si>
  <si>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</si>
  <si>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</si>
  <si>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</si>
  <si>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</si>
  <si>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</si>
  <si>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</si>
  <si>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</si>
  <si>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</si>
  <si>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</si>
  <si>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</si>
  <si>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</si>
  <si>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</si>
  <si>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</si>
  <si>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</si>
  <si>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</si>
  <si>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</si>
  <si>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</si>
  <si>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</si>
  <si>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</si>
  <si>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</si>
  <si>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</si>
  <si>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</si>
  <si>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</si>
  <si>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</si>
  <si>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</si>
  <si>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</si>
  <si>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</si>
  <si>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</si>
  <si>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</si>
  <si>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</si>
  <si>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</si>
  <si>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</si>
  <si>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</si>
  <si>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</si>
  <si>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</si>
  <si>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</si>
  <si>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</si>
  <si>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</si>
  <si>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</si>
  <si>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</si>
  <si>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</si>
  <si>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</si>
  <si>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</si>
  <si>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</si>
  <si>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</si>
  <si>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</si>
  <si>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</si>
  <si>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</si>
  <si>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</si>
  <si>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</si>
  <si>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</si>
  <si>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</si>
  <si>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</si>
  <si>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</si>
  <si>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</si>
  <si>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</si>
  <si>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</si>
  <si>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</si>
  <si>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</si>
  <si>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</si>
  <si>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</si>
  <si>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</si>
  <si>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</si>
  <si>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</si>
  <si>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</si>
  <si>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</si>
  <si>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</si>
  <si>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</si>
  <si>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</si>
  <si>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</si>
  <si>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</si>
  <si>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</si>
  <si>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</si>
  <si>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</si>
  <si>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</si>
  <si>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</si>
  <si>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</si>
  <si>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</si>
  <si>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</si>
  <si>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</si>
  <si>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</si>
  <si>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</si>
  <si>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</si>
  <si>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</si>
  <si>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</si>
  <si>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</si>
  <si>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</si>
  <si>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</si>
  <si>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</si>
  <si>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</si>
  <si>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</si>
  <si>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</si>
  <si>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</si>
  <si>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</si>
  <si>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</si>
  <si>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</si>
  <si>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</si>
  <si>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</si>
  <si>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</si>
  <si>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</si>
  <si>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</si>
  <si>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</si>
  <si>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</si>
  <si>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</si>
  <si>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</si>
  <si>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</si>
  <si>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</si>
  <si>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</si>
  <si>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</si>
  <si>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</si>
  <si>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</si>
  <si>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</si>
  <si>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</si>
  <si>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</si>
  <si>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</si>
  <si>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</si>
  <si>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</si>
  <si>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</si>
  <si>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</si>
  <si>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</si>
  <si>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</si>
  <si>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</si>
  <si>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</si>
  <si>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</si>
  <si>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</si>
  <si>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</si>
  <si>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</si>
  <si>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</si>
  <si>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</si>
  <si>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</si>
  <si>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</si>
  <si>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</si>
  <si>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</si>
  <si>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</si>
  <si>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</si>
  <si>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</si>
  <si>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</si>
  <si>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</si>
  <si>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</si>
  <si>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</si>
  <si>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</si>
  <si>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</si>
  <si>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</si>
  <si>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</si>
  <si>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</si>
  <si>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</si>
  <si>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</si>
  <si>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</si>
  <si>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</si>
  <si>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</si>
  <si>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</si>
  <si>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</si>
  <si>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</si>
  <si>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</si>
  <si>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</si>
  <si>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</si>
  <si>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</si>
  <si>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</si>
  <si>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</si>
  <si>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</si>
  <si>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</si>
  <si>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</si>
  <si>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</si>
  <si>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</si>
  <si>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</si>
  <si>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</si>
  <si>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</si>
  <si>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</si>
  <si>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</si>
  <si>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</si>
  <si>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</si>
  <si>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</si>
  <si>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</si>
  <si>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</si>
  <si>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</si>
  <si>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</si>
  <si>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</si>
  <si>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</si>
  <si>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</si>
  <si>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</si>
  <si>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</si>
  <si>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</si>
  <si>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</si>
  <si>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</si>
  <si>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</si>
  <si>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</si>
  <si>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</si>
  <si>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</si>
  <si>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</si>
  <si>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</si>
  <si>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</si>
  <si>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</si>
  <si>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</si>
  <si>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</si>
  <si>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</si>
  <si>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</si>
  <si>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</si>
  <si>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</si>
  <si>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</si>
  <si>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</si>
  <si>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</si>
  <si>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</si>
  <si>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</si>
  <si>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</si>
  <si>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</si>
  <si>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</si>
  <si>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</si>
  <si>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</si>
  <si>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</si>
  <si>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</si>
  <si>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</si>
  <si>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</si>
  <si>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</si>
  <si>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</si>
  <si>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</si>
  <si>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</si>
  <si>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</si>
  <si>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</si>
  <si>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</si>
  <si>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</si>
  <si>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</si>
  <si>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</si>
  <si>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</si>
  <si>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</si>
  <si>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</si>
  <si>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</si>
  <si>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</si>
  <si>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</si>
  <si>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</si>
  <si>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</si>
  <si>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</si>
  <si>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</si>
  <si>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</si>
  <si>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</si>
  <si>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</si>
  <si>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</si>
  <si>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</si>
  <si>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</si>
  <si>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</si>
  <si>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</si>
  <si>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</si>
  <si>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</si>
  <si>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</si>
  <si>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</si>
  <si>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</si>
  <si>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</si>
  <si>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</si>
  <si>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</si>
  <si>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</si>
  <si>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</si>
  <si>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</si>
  <si>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</si>
  <si>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</si>
  <si>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</si>
  <si>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</si>
  <si>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</si>
  <si>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</si>
  <si>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</si>
  <si>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</si>
  <si>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</si>
  <si>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</si>
  <si>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</si>
  <si>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</si>
  <si>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</si>
  <si>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</si>
  <si>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</si>
  <si>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</si>
  <si>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</si>
  <si>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</si>
  <si>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</si>
  <si>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</si>
  <si>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</si>
  <si>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</si>
  <si>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</si>
  <si>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</si>
  <si>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</si>
  <si>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</si>
  <si>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</si>
  <si>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</si>
  <si>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</si>
  <si>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</si>
  <si>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</si>
  <si>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</si>
  <si>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</si>
  <si>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</si>
  <si>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</si>
  <si>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</si>
  <si>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</si>
  <si>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</si>
  <si>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</si>
  <si>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</si>
  <si>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</si>
  <si>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</si>
  <si>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</si>
  <si>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</si>
  <si>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</si>
  <si>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</si>
  <si>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</si>
  <si>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</si>
  <si>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</si>
  <si>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</si>
  <si>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</si>
  <si>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</si>
  <si>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</si>
  <si>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</si>
  <si>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</si>
  <si>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</si>
  <si>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</si>
  <si>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</si>
  <si>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</si>
  <si>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</si>
  <si>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</si>
  <si>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</si>
  <si>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</si>
  <si>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</si>
  <si>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</si>
  <si>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</si>
  <si>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</si>
  <si>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</si>
  <si>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</si>
  <si>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</si>
  <si>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</si>
  <si>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</si>
  <si>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</si>
  <si>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</si>
  <si>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</si>
  <si>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</si>
  <si>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</si>
  <si>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</si>
  <si>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</si>
  <si>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</si>
  <si>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</si>
  <si>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</si>
  <si>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</si>
  <si>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</si>
  <si>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</si>
  <si>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</si>
  <si>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</si>
  <si>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</si>
  <si>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</si>
  <si>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</si>
  <si>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</si>
  <si>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</si>
  <si>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</si>
  <si>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</si>
  <si>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</si>
  <si>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</si>
  <si>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</si>
  <si>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</si>
  <si>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</si>
  <si>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</si>
  <si>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</si>
  <si>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</si>
  <si>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</si>
  <si>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</si>
  <si>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</si>
  <si>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</si>
  <si>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</si>
  <si>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</si>
  <si>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</si>
  <si>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</si>
  <si>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</si>
  <si>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</si>
  <si>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</si>
  <si>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</si>
  <si>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</si>
  <si>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</si>
  <si>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</si>
  <si>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</si>
  <si>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</si>
  <si>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</si>
  <si>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</si>
  <si>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</si>
  <si>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</si>
  <si>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</si>
  <si>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</si>
  <si>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</si>
  <si>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</si>
  <si>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</si>
  <si>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</si>
  <si>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</si>
  <si>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</si>
  <si>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</si>
  <si>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</si>
  <si>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</si>
  <si>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</si>
  <si>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</si>
  <si>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</si>
  <si>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</si>
  <si>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</si>
  <si>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</si>
  <si>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</si>
  <si>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</si>
  <si>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</si>
  <si>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</si>
  <si>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</si>
  <si>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</si>
  <si>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</si>
  <si>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</si>
  <si>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</si>
  <si>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</si>
  <si>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</si>
  <si>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</si>
  <si>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</si>
  <si>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</si>
  <si>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</si>
  <si>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</si>
  <si>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</si>
  <si>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</si>
  <si>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</si>
  <si>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</si>
  <si>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</si>
  <si>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</si>
  <si>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</si>
  <si>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</si>
  <si>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</si>
  <si>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</si>
  <si>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</si>
  <si>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</si>
  <si>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</si>
  <si>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</si>
  <si>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</si>
  <si>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</si>
  <si>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</si>
  <si>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</si>
  <si>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</si>
  <si>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</si>
  <si>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</si>
  <si>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</si>
  <si>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</si>
  <si>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</si>
  <si>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</si>
  <si>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</si>
  <si>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</si>
  <si>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</si>
  <si>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</si>
  <si>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</si>
  <si>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</si>
  <si>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</si>
  <si>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</si>
  <si>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</si>
  <si>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</si>
  <si>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</si>
  <si>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</si>
  <si>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</si>
  <si>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</si>
  <si>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</si>
  <si>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</si>
  <si>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</si>
  <si>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</si>
  <si>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</si>
  <si>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</si>
  <si>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</si>
  <si>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</si>
  <si>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</si>
  <si>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</si>
  <si>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</si>
  <si>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</si>
  <si>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</si>
  <si>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</si>
  <si>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</si>
  <si>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</si>
  <si>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</si>
  <si>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</si>
  <si>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</si>
  <si>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</si>
  <si>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</si>
  <si>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</si>
  <si>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</si>
  <si>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</si>
  <si>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</si>
  <si>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</si>
  <si>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</si>
  <si>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</si>
  <si>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</si>
  <si>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</si>
  <si>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</si>
  <si>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</si>
  <si>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</si>
  <si>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</si>
  <si>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</si>
  <si>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</si>
  <si>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</si>
  <si>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</si>
  <si>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</si>
  <si>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</si>
  <si>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</si>
  <si>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</si>
  <si>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</si>
  <si>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</si>
  <si>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</si>
  <si>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</si>
  <si>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</si>
  <si>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</si>
  <si>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</si>
  <si>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</si>
  <si>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</si>
  <si>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</si>
  <si>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</si>
  <si>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</si>
  <si>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</si>
  <si>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</si>
  <si>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</si>
  <si>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</si>
  <si>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</si>
  <si>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</si>
  <si>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</si>
  <si>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</si>
  <si>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</si>
  <si>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</si>
  <si>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</si>
  <si>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</si>
  <si>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</si>
  <si>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</si>
  <si>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</si>
  <si>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</si>
  <si>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</si>
  <si>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</si>
  <si>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</si>
  <si>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</si>
  <si>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</si>
  <si>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</si>
  <si>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</si>
  <si>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</si>
  <si>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</si>
  <si>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</si>
  <si>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</si>
  <si>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</si>
  <si>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</si>
  <si>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</si>
  <si>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</si>
  <si>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</si>
  <si>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</si>
  <si>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</si>
  <si>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</si>
  <si>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</si>
  <si>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</si>
  <si>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</si>
  <si>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</si>
  <si>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</si>
  <si>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</si>
  <si>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</si>
  <si>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</si>
  <si>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</si>
  <si>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</si>
  <si>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</si>
  <si>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</si>
  <si>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</si>
  <si>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</si>
  <si>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</si>
  <si>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</si>
  <si>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</si>
  <si>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</si>
  <si>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</si>
  <si>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</si>
  <si>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</si>
  <si>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</si>
  <si>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</si>
  <si>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</si>
  <si>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</si>
  <si>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</si>
  <si>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</si>
  <si>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</si>
  <si>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</si>
  <si>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</si>
  <si>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</si>
  <si>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</si>
  <si>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</si>
  <si>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</si>
  <si>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</si>
  <si>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</si>
  <si>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</si>
  <si>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</si>
  <si>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</si>
  <si>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</si>
  <si>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</si>
  <si>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</si>
  <si>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</si>
  <si>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</si>
  <si>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</si>
  <si>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</si>
  <si>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</si>
  <si>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</si>
  <si>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</si>
  <si>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</si>
  <si>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</si>
  <si>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</si>
  <si>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</si>
  <si>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</si>
  <si>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</si>
  <si>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</si>
  <si>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</si>
  <si>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</si>
  <si>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</si>
  <si>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</si>
  <si>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</si>
  <si>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</si>
  <si>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</si>
  <si>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</si>
  <si>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</si>
  <si>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</si>
  <si>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</si>
  <si>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</si>
  <si>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</si>
  <si>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</si>
  <si>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</si>
  <si>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</si>
  <si>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</si>
  <si>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</si>
  <si>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</si>
  <si>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</si>
  <si>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</si>
  <si>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</si>
  <si>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</si>
  <si>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</si>
  <si>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</si>
  <si>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</si>
  <si>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</si>
  <si>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</si>
  <si>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</si>
  <si>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</si>
  <si>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</si>
  <si>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</si>
  <si>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</si>
  <si>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</si>
  <si>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</si>
  <si>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</si>
  <si>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</si>
  <si>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</si>
  <si>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</si>
  <si>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</si>
  <si>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</si>
  <si>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</si>
  <si>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</si>
  <si>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</si>
  <si>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</si>
  <si>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</si>
  <si>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</si>
  <si>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</si>
  <si>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</si>
  <si>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</si>
  <si>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</si>
  <si>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</si>
  <si>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</si>
  <si>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</si>
  <si>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</si>
  <si>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</si>
  <si>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</si>
  <si>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</si>
  <si>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</si>
  <si>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</si>
  <si>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</si>
  <si>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</si>
  <si>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</si>
  <si>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</si>
  <si>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</si>
  <si>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</si>
  <si>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</si>
  <si>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</si>
  <si>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</si>
  <si>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</si>
  <si>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</si>
  <si>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</si>
  <si>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</si>
  <si>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</si>
  <si>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</si>
  <si>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</si>
  <si>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</si>
  <si>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</si>
  <si>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</si>
  <si>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</si>
  <si>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</si>
  <si>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</si>
  <si>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</si>
  <si>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</si>
  <si>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</si>
  <si>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</si>
  <si>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</si>
  <si>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</si>
  <si>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</si>
  <si>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</si>
  <si>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</si>
  <si>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</si>
  <si>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</si>
  <si>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</si>
  <si>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</si>
  <si>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</si>
  <si>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</si>
  <si>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</si>
  <si>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</si>
  <si>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</si>
  <si>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</si>
  <si>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</si>
  <si>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</si>
  <si>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</si>
  <si>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</si>
  <si>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</si>
  <si>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</si>
  <si>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</si>
  <si>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</si>
  <si>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</si>
  <si>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</si>
  <si>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</si>
  <si>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</si>
  <si>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</si>
  <si>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</si>
  <si>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</si>
  <si>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</si>
  <si>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</si>
  <si>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</si>
  <si>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</si>
  <si>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</si>
  <si>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</si>
  <si>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</si>
  <si>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</si>
  <si>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</si>
  <si>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</si>
  <si>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</si>
  <si>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</si>
  <si>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</si>
  <si>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</si>
  <si>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</si>
  <si>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</si>
  <si>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</si>
  <si>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</si>
  <si>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</si>
  <si>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</si>
  <si>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</si>
  <si>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</si>
  <si>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</si>
  <si>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</si>
  <si>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</si>
  <si>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</si>
  <si>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</si>
  <si>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</si>
  <si>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</si>
  <si>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</si>
  <si>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</si>
  <si>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</si>
  <si>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</si>
  <si>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</si>
  <si>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</si>
  <si>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</si>
  <si>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</si>
  <si>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</si>
  <si>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</si>
  <si>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</si>
  <si>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</si>
  <si>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</si>
  <si>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</si>
  <si>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</si>
  <si>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</si>
  <si>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</si>
  <si>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</si>
  <si>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</si>
  <si>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</si>
  <si>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</si>
  <si>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</si>
  <si>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</si>
  <si>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</si>
  <si>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</si>
  <si>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</si>
  <si>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</si>
  <si>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</si>
  <si>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</si>
  <si>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</si>
  <si>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</si>
  <si>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</si>
  <si>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</si>
  <si>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</si>
  <si>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</si>
  <si>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</si>
  <si>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</si>
  <si>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</si>
  <si>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</si>
  <si>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</si>
  <si>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</si>
  <si>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</si>
  <si>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</si>
  <si>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</si>
  <si>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</si>
  <si>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</si>
  <si>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</si>
  <si>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</si>
  <si>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</si>
  <si>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</si>
  <si>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</si>
  <si>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</si>
  <si>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</si>
  <si>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</si>
  <si>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</si>
  <si>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</si>
  <si>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</si>
  <si>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</si>
  <si>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</si>
  <si>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</si>
  <si>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</si>
  <si>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</si>
  <si>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</si>
  <si>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</si>
  <si>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</si>
  <si>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</si>
  <si>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</si>
  <si>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</si>
  <si>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</si>
  <si>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</si>
  <si>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</si>
  <si>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</si>
  <si>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</si>
  <si>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</si>
  <si>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</si>
  <si>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</si>
  <si>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</si>
  <si>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</si>
  <si>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</si>
  <si>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</si>
  <si>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</si>
  <si>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</si>
  <si>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</si>
  <si>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</si>
  <si>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</si>
  <si>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</si>
  <si>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</si>
  <si>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</si>
  <si>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</si>
  <si>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</si>
  <si>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</si>
  <si>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</si>
  <si>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</si>
  <si>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</si>
  <si>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</si>
  <si>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</si>
  <si>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</si>
  <si>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</si>
  <si>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</si>
  <si>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</si>
  <si>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</si>
  <si>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</si>
  <si>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</si>
  <si>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</si>
  <si>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</si>
  <si>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</si>
  <si>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</si>
  <si>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</si>
  <si>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</si>
  <si>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</si>
  <si>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</si>
  <si>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</si>
  <si>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</si>
  <si>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</si>
  <si>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</si>
  <si>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</si>
  <si>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</si>
  <si>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</si>
  <si>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</si>
  <si>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</si>
  <si>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</si>
  <si>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</si>
  <si>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</si>
  <si>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</si>
  <si>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</si>
  <si>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</si>
  <si>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</si>
  <si>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</si>
  <si>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</si>
  <si>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</si>
  <si>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</si>
  <si>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</si>
  <si>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</si>
  <si>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</si>
  <si>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</si>
  <si>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</si>
  <si>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</si>
  <si>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</si>
  <si>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</si>
  <si>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</si>
  <si>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</si>
  <si>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</si>
  <si>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</si>
  <si>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</si>
  <si>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</si>
  <si>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</si>
  <si>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</si>
  <si>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</si>
  <si>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</si>
  <si>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</si>
  <si>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</si>
  <si>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</si>
  <si>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</si>
  <si>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</si>
  <si>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</si>
  <si>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</si>
  <si>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</si>
  <si>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</si>
  <si>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</si>
  <si>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</si>
  <si>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</si>
  <si>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</si>
  <si>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</si>
  <si>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</si>
  <si>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</si>
  <si>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</si>
  <si>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</si>
  <si>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</si>
  <si>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</si>
  <si>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</si>
  <si>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</si>
  <si>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</si>
  <si>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</si>
  <si>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</si>
  <si>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</si>
  <si>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</si>
  <si>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</si>
  <si>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</si>
  <si>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</si>
  <si>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</si>
  <si>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</si>
  <si>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</si>
  <si>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</si>
  <si>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</si>
  <si>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</si>
  <si>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</si>
  <si>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</si>
  <si>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</si>
  <si>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</si>
  <si>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</si>
  <si>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</si>
  <si>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</si>
  <si>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</si>
  <si>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</si>
  <si>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</si>
  <si>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</si>
  <si>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</si>
  <si>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</si>
  <si>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</si>
  <si>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</si>
  <si>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</si>
  <si>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</si>
  <si>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</si>
  <si>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</si>
  <si>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</si>
  <si>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</si>
  <si>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</si>
  <si>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</si>
  <si>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</si>
  <si>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</si>
  <si>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</si>
  <si>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</si>
  <si>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</si>
  <si>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</si>
  <si>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</si>
  <si>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</si>
  <si>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</si>
  <si>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</si>
  <si>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</si>
  <si>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</si>
  <si>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</si>
  <si>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</si>
  <si>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</si>
  <si>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</si>
  <si>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</si>
  <si>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</si>
  <si>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</si>
  <si>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</si>
  <si>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</si>
  <si>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</si>
  <si>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</si>
  <si>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</si>
  <si>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</si>
  <si>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</si>
  <si>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</si>
  <si>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</si>
  <si>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</si>
  <si>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</si>
  <si>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</si>
  <si>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</si>
  <si>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</si>
  <si>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</si>
  <si>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</si>
  <si>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</si>
  <si>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</si>
  <si>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</si>
  <si>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</si>
  <si>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</si>
  <si>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</si>
  <si>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</si>
  <si>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</si>
  <si>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</si>
  <si>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</si>
  <si>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</si>
  <si>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</si>
  <si>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</si>
  <si>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</si>
  <si>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</si>
  <si>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</si>
  <si>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</si>
  <si>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</si>
  <si>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</si>
  <si>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</si>
  <si>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</si>
  <si>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</si>
  <si>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</si>
  <si>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</si>
  <si>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</si>
  <si>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</si>
  <si>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</si>
  <si>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</si>
  <si>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</si>
  <si>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</si>
  <si>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</si>
  <si>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</si>
  <si>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</si>
  <si>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</si>
  <si>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</si>
  <si>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</si>
  <si>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</si>
  <si>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</si>
  <si>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</si>
  <si>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</si>
  <si>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</si>
  <si>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</si>
  <si>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</si>
  <si>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</si>
  <si>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</si>
  <si>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</si>
  <si>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</si>
  <si>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</si>
  <si>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</si>
  <si>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</si>
  <si>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</si>
  <si>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</si>
  <si>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</si>
  <si>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</si>
  <si>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</si>
  <si>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</si>
  <si>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</si>
  <si>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</si>
  <si>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</si>
  <si>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</si>
  <si>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</si>
  <si>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</si>
  <si>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</si>
  <si>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</si>
  <si>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</si>
  <si>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</si>
  <si>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</si>
  <si>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</si>
  <si>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</si>
  <si>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</si>
  <si>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</si>
  <si>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</si>
  <si>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</si>
  <si>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</si>
  <si>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</si>
  <si>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</si>
  <si>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</si>
  <si>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</si>
  <si>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</si>
  <si>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</si>
  <si>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</si>
  <si>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</si>
  <si>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</si>
  <si>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</si>
  <si>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</si>
  <si>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</si>
  <si>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</si>
  <si>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</si>
  <si>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</si>
  <si>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</si>
  <si>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</si>
  <si>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</si>
  <si>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</si>
  <si>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</si>
  <si>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</si>
  <si>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</si>
  <si>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</si>
  <si>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</si>
  <si>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</si>
  <si>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</si>
  <si>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</si>
  <si>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</si>
  <si>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</si>
  <si>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</si>
  <si>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</si>
  <si>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</si>
  <si>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</si>
  <si>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</si>
  <si>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</si>
  <si>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</si>
  <si>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</si>
  <si>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</si>
  <si>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</si>
  <si>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</si>
  <si>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</si>
  <si>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</si>
  <si>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</si>
  <si>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</si>
  <si>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</si>
  <si>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</si>
  <si>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</si>
  <si>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</si>
  <si>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</si>
  <si>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</si>
  <si>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</si>
  <si>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</si>
  <si>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</si>
  <si>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</si>
  <si>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</si>
  <si>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</si>
  <si>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</si>
  <si>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</si>
  <si>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</si>
  <si>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</si>
  <si>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</si>
  <si>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</si>
  <si>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</si>
  <si>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</si>
  <si>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</si>
  <si>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</si>
  <si>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</si>
  <si>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</si>
  <si>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</si>
  <si>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</si>
  <si>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</si>
  <si>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</si>
  <si>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</si>
  <si>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</si>
  <si>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</si>
  <si>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</si>
  <si>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</si>
  <si>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</si>
  <si>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</si>
  <si>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</si>
  <si>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</si>
  <si>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</si>
  <si>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</si>
  <si>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</si>
  <si>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</si>
  <si>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</si>
  <si>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</si>
  <si>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</si>
  <si>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</si>
  <si>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</si>
  <si>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</si>
  <si>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</si>
  <si>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</si>
  <si>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</si>
  <si>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</si>
  <si>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</si>
  <si>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</si>
  <si>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</si>
  <si>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</si>
  <si>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</si>
  <si>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</si>
  <si>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</si>
  <si>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</si>
  <si>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</si>
  <si>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</si>
  <si>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</si>
  <si>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</si>
  <si>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</si>
  <si>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</si>
  <si>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</si>
  <si>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</si>
  <si>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</si>
  <si>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</si>
  <si>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</si>
  <si>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</si>
  <si>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</si>
  <si>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</si>
  <si>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</si>
  <si>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</si>
  <si>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</si>
  <si>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</si>
  <si>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</si>
  <si>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</si>
  <si>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</si>
  <si>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</si>
  <si>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</si>
  <si>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</si>
  <si>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</si>
  <si>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</si>
  <si>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</si>
  <si>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</si>
  <si>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</si>
  <si>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</si>
  <si>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</si>
  <si>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</si>
  <si>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</si>
  <si>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</si>
  <si>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</si>
  <si>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</si>
  <si>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</si>
  <si>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</si>
  <si>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</si>
  <si>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</si>
  <si>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</si>
  <si>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</si>
  <si>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</si>
  <si>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</si>
  <si>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</si>
  <si>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</si>
  <si>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</si>
  <si>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</si>
  <si>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</si>
  <si>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</si>
  <si>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</si>
  <si>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</si>
  <si>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</si>
  <si>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</si>
  <si>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</si>
  <si>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</si>
  <si>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</si>
  <si>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</si>
  <si>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</si>
  <si>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</si>
  <si>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</si>
  <si>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</si>
  <si>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</si>
  <si>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</si>
  <si>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</si>
  <si>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</si>
  <si>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</si>
  <si>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</si>
  <si>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</si>
  <si>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</si>
  <si>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</si>
  <si>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</si>
  <si>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</si>
  <si>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</si>
  <si>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</si>
  <si>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</si>
  <si>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</si>
  <si>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</si>
  <si>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</si>
  <si>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</si>
  <si>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</si>
  <si>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</si>
  <si>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</si>
  <si>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</si>
  <si>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</si>
  <si>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</si>
  <si>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</si>
  <si>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</si>
  <si>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</si>
  <si>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</si>
  <si>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</si>
  <si>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</si>
  <si>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</si>
  <si>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</si>
  <si>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</si>
  <si>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</si>
  <si>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</si>
  <si>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</si>
  <si>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</si>
  <si>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</si>
  <si>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</si>
  <si>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</si>
  <si>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</si>
  <si>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</si>
  <si>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</si>
  <si>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</si>
  <si>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</si>
  <si>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</si>
  <si>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</si>
  <si>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</si>
  <si>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</si>
  <si>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</si>
  <si>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</si>
  <si>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</si>
  <si>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</si>
  <si>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</si>
  <si>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</si>
  <si>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</si>
  <si>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</si>
  <si>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</si>
  <si>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</si>
  <si>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</si>
  <si>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</si>
  <si>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</si>
  <si>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</si>
  <si>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</si>
  <si>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</si>
  <si>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</si>
  <si>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</si>
  <si>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</si>
  <si>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</si>
  <si>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</si>
  <si>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</si>
  <si>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</si>
  <si>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</si>
  <si>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</si>
  <si>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</si>
  <si>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</si>
  <si>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</si>
  <si>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</si>
  <si>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</si>
  <si>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</si>
  <si>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</si>
  <si>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</si>
  <si>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</si>
  <si>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</si>
  <si>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</si>
  <si>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</si>
  <si>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</si>
  <si>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</si>
  <si>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</si>
  <si>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</si>
  <si>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</si>
  <si>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</si>
  <si>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</si>
  <si>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</si>
  <si>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</si>
  <si>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</si>
  <si>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</si>
  <si>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</si>
  <si>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</si>
  <si>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</si>
  <si>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</si>
  <si>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</si>
  <si>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</si>
  <si>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</si>
  <si>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</si>
  <si>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</si>
  <si>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</si>
  <si>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</si>
  <si>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</si>
  <si>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</si>
  <si>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</si>
  <si>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</si>
  <si>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</si>
  <si>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</si>
  <si>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</si>
  <si>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</si>
  <si>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</si>
  <si>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</si>
  <si>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</si>
  <si>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</si>
  <si>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</si>
  <si>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</si>
  <si>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</si>
  <si>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</si>
  <si>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</si>
  <si>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</si>
  <si>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</si>
  <si>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</si>
  <si>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</si>
  <si>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</si>
  <si>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</si>
  <si>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</si>
  <si>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</si>
  <si>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</si>
  <si>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</si>
  <si>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</si>
  <si>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</si>
  <si>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</si>
  <si>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</si>
  <si>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</si>
  <si>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</si>
  <si>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</si>
  <si>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</si>
  <si>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</si>
  <si>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</si>
  <si>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</si>
  <si>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</si>
  <si>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</si>
  <si>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</si>
  <si>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</si>
  <si>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</si>
  <si>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</si>
  <si>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</si>
  <si>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</si>
  <si>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</si>
  <si>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</si>
  <si>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</si>
  <si>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</si>
  <si>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</si>
  <si>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</si>
  <si>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</si>
  <si>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</si>
  <si>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</si>
  <si>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</si>
  <si>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</si>
  <si>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</si>
  <si>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</si>
  <si>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</si>
  <si>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</si>
  <si>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</si>
  <si>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</si>
  <si>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</si>
  <si>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</si>
  <si>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</si>
  <si>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</si>
  <si>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</si>
  <si>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</si>
  <si>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</si>
  <si>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</si>
  <si>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</si>
  <si>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</si>
  <si>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</si>
  <si>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</si>
  <si>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</si>
  <si>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</si>
  <si>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</si>
  <si>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</si>
  <si>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</si>
  <si>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</si>
  <si>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</si>
  <si>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</si>
  <si>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</si>
  <si>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</si>
  <si>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</si>
  <si>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</si>
  <si>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</si>
  <si>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</si>
  <si>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</si>
  <si>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</si>
  <si>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</si>
  <si>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</si>
  <si>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</si>
  <si>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</si>
  <si>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</si>
  <si>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</si>
  <si>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</si>
  <si>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</si>
  <si>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</si>
  <si>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</si>
  <si>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</si>
  <si>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</si>
  <si>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</si>
  <si>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</si>
  <si>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</si>
  <si>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</si>
  <si>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</si>
  <si>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</si>
  <si>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</si>
  <si>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</si>
  <si>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</si>
  <si>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</si>
  <si>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</si>
  <si>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</si>
  <si>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</si>
  <si>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</si>
  <si>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</si>
  <si>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</si>
  <si>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</si>
  <si>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</si>
  <si>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</si>
  <si>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</si>
  <si>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</si>
  <si>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</si>
  <si>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</si>
  <si>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</si>
  <si>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</si>
  <si>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</si>
  <si>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</si>
  <si>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</si>
  <si>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</si>
  <si>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</si>
  <si>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</si>
  <si>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</si>
  <si>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</si>
  <si>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</si>
  <si>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</si>
  <si>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</si>
  <si>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</si>
  <si>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</si>
  <si>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</si>
  <si>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</si>
  <si>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</si>
  <si>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</si>
  <si>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</si>
  <si>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</si>
  <si>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</si>
  <si>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</si>
  <si>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</si>
  <si>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</si>
  <si>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</si>
  <si>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</si>
  <si>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</si>
  <si>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</si>
  <si>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</si>
  <si>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</si>
  <si>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</si>
  <si>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</si>
  <si>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</si>
  <si>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</si>
  <si>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</si>
  <si>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</si>
  <si>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</si>
  <si>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</si>
  <si>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</si>
  <si>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</si>
  <si>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</si>
  <si>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</si>
  <si>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</si>
  <si>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</si>
  <si>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</si>
  <si>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</si>
  <si>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</si>
  <si>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</si>
  <si>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</si>
  <si>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</si>
  <si>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</si>
  <si>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</si>
  <si>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</si>
  <si>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</si>
  <si>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</si>
  <si>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</si>
  <si>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</si>
  <si>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</si>
  <si>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</si>
  <si>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</si>
  <si>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</si>
  <si>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</si>
  <si>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</si>
  <si>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</si>
  <si>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</si>
  <si>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</si>
  <si>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</si>
  <si>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</si>
  <si>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</si>
  <si>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</si>
  <si>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</si>
  <si>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</si>
  <si>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</si>
  <si>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</si>
  <si>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</si>
  <si>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</si>
  <si>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</si>
  <si>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</si>
  <si>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</si>
  <si>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</si>
  <si>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</si>
  <si>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</si>
  <si>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</si>
  <si>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</si>
  <si>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</si>
  <si>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</si>
  <si>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</si>
  <si>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</si>
  <si>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</si>
  <si>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</si>
  <si>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</si>
  <si>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</si>
  <si>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</si>
  <si>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</si>
  <si>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</si>
  <si>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</si>
  <si>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</si>
  <si>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</si>
  <si>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</si>
  <si>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</si>
  <si>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</si>
  <si>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</si>
  <si>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</si>
  <si>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</si>
  <si>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</si>
  <si>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</si>
  <si>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</si>
  <si>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</si>
  <si>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</si>
  <si>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</si>
  <si>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</si>
  <si>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</si>
  <si>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</si>
  <si>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</si>
  <si>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</si>
  <si>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</si>
  <si>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</si>
  <si>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</si>
  <si>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</si>
  <si>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</si>
  <si>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</si>
  <si>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</si>
  <si>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</si>
  <si>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</si>
  <si>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</si>
  <si>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</si>
  <si>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</si>
  <si>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</si>
  <si>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</si>
  <si>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</si>
  <si>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</si>
  <si>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</si>
  <si>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</si>
  <si>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</si>
  <si>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</si>
  <si>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</si>
  <si>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</si>
  <si>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</si>
  <si>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</si>
  <si>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</si>
  <si>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</si>
  <si>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</si>
  <si>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</si>
  <si>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</si>
  <si>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</si>
  <si>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</si>
  <si>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</si>
  <si>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</si>
  <si>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</si>
  <si>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</si>
  <si>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</si>
  <si>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</si>
  <si>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</si>
  <si>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</si>
  <si>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</si>
  <si>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</si>
  <si>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</si>
  <si>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</si>
  <si>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</si>
  <si>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</si>
  <si>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</si>
  <si>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</si>
  <si>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</si>
  <si>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</si>
  <si>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</si>
  <si>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</si>
  <si>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</si>
  <si>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</si>
  <si>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</si>
  <si>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</si>
  <si>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</si>
  <si>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</si>
  <si>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</si>
  <si>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</si>
  <si>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</si>
  <si>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</si>
  <si>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</si>
  <si>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</si>
  <si>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</si>
  <si>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</si>
  <si>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</si>
  <si>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</si>
  <si>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</si>
  <si>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</si>
  <si>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</si>
  <si>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</si>
  <si>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</si>
  <si>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</si>
  <si>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</si>
  <si>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</si>
  <si>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</si>
  <si>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</si>
  <si>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</si>
  <si>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</si>
  <si>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</si>
  <si>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</si>
  <si>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</si>
  <si>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</si>
  <si>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</si>
  <si>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</si>
  <si>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</si>
  <si>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</si>
  <si>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</si>
  <si>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</si>
  <si>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</si>
  <si>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</si>
  <si>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</si>
  <si>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</si>
  <si>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</si>
  <si>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</si>
  <si>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</si>
  <si>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</si>
  <si>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</si>
  <si>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</si>
  <si>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</si>
  <si>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</si>
  <si>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</si>
  <si>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</si>
  <si>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</si>
  <si>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</si>
  <si>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</si>
  <si>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</si>
  <si>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</si>
  <si>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</si>
  <si>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</si>
  <si>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</si>
  <si>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</si>
  <si>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</si>
  <si>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</si>
  <si>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</si>
  <si>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</si>
  <si>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</si>
  <si>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</si>
  <si>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</si>
  <si>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</si>
  <si>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</si>
  <si>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</si>
  <si>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</si>
  <si>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</si>
  <si>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</si>
  <si>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</si>
  <si>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</si>
  <si>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</si>
  <si>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</si>
  <si>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</si>
  <si>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</si>
  <si>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</si>
  <si>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</si>
  <si>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</si>
  <si>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</si>
  <si>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</si>
  <si>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</si>
  <si>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</si>
  <si>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</si>
  <si>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</si>
  <si>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</si>
  <si>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</si>
  <si>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</si>
  <si>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</si>
  <si>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</si>
  <si>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</si>
  <si>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</si>
  <si>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</si>
  <si>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</si>
  <si>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</si>
  <si>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</si>
  <si>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</si>
  <si>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</si>
  <si>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</si>
  <si>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</si>
  <si>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</si>
  <si>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</si>
  <si>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</si>
  <si>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</si>
  <si>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</si>
  <si>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</si>
  <si>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</si>
  <si>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</si>
  <si>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</si>
  <si>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</si>
  <si>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</si>
  <si>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</si>
  <si>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</si>
  <si>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</si>
  <si>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</si>
  <si>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</si>
  <si>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</si>
  <si>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</si>
  <si>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</si>
  <si>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</si>
  <si>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</si>
  <si>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</si>
  <si>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</si>
  <si>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</si>
  <si>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</si>
  <si>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</si>
  <si>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</si>
  <si>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</si>
  <si>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</si>
  <si>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</si>
  <si>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</si>
  <si>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</si>
  <si>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</si>
  <si>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</si>
  <si>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</si>
  <si>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</si>
  <si>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</si>
  <si>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</si>
  <si>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</si>
  <si>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</si>
  <si>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</si>
  <si>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</si>
  <si>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</si>
  <si>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</si>
  <si>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</si>
  <si>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</si>
  <si>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</si>
  <si>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</si>
  <si>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</si>
  <si>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</si>
  <si>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</si>
  <si>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</si>
  <si>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</si>
  <si>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</si>
  <si>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</si>
  <si>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</si>
  <si>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</si>
  <si>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</si>
  <si>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</si>
  <si>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</si>
  <si>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</si>
  <si>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</si>
  <si>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</si>
  <si>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</si>
  <si>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</si>
  <si>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</si>
  <si>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</si>
  <si>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</si>
  <si>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</si>
  <si>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</si>
  <si>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</si>
  <si>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</si>
  <si>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</si>
  <si>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</si>
  <si>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</si>
  <si>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</si>
  <si>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</si>
  <si>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</si>
  <si>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</si>
  <si>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</si>
  <si>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</si>
  <si>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</si>
  <si>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</si>
  <si>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</si>
  <si>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</si>
  <si>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</si>
  <si>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</si>
  <si>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</si>
  <si>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</si>
  <si>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</si>
  <si>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</si>
  <si>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</si>
  <si>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</si>
  <si>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</si>
  <si>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</si>
  <si>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</si>
  <si>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</si>
  <si>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</si>
  <si>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</si>
  <si>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</si>
  <si>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</si>
  <si>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</si>
  <si>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</si>
  <si>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</si>
  <si>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</si>
  <si>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</si>
  <si>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</si>
  <si>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</si>
  <si>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</si>
  <si>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</si>
  <si>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</si>
  <si>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</si>
  <si>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</si>
  <si>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</si>
  <si>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</si>
  <si>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</si>
  <si>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</si>
  <si>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</si>
  <si>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</si>
  <si>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</si>
  <si>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</si>
  <si>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</si>
  <si>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</si>
  <si>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</si>
  <si>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</si>
  <si>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</si>
  <si>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</si>
  <si>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</si>
  <si>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</si>
  <si>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</si>
  <si>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</si>
  <si>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</si>
  <si>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</si>
  <si>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</si>
  <si>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</si>
  <si>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</si>
  <si>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</si>
  <si>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</si>
  <si>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</si>
  <si>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</si>
  <si>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</si>
  <si>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</si>
  <si>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</si>
  <si>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</si>
  <si>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</si>
  <si>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</si>
  <si>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</si>
  <si>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</si>
  <si>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</si>
  <si>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</si>
  <si>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</si>
  <si>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</si>
  <si>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</si>
  <si>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</si>
  <si>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</si>
  <si>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</si>
  <si>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</si>
  <si>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</si>
  <si>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</si>
  <si>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</si>
  <si>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</si>
  <si>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</si>
  <si>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</si>
  <si>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</si>
  <si>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</si>
  <si>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</si>
  <si>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</si>
  <si>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</si>
  <si>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</si>
  <si>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</si>
  <si>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</si>
  <si>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</si>
  <si>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</si>
  <si>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</si>
  <si>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</si>
  <si>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</si>
  <si>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</si>
  <si>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</si>
  <si>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</si>
  <si>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</si>
  <si>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</si>
  <si>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</si>
  <si>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</si>
  <si>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</si>
  <si>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</si>
  <si>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</si>
  <si>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</si>
  <si>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</si>
  <si>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</si>
  <si>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</si>
  <si>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</si>
  <si>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</si>
  <si>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</si>
  <si>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</si>
  <si>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</si>
  <si>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</si>
  <si>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</si>
  <si>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</si>
  <si>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</si>
  <si>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</si>
  <si>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</si>
  <si>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</si>
  <si>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</si>
  <si>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</si>
  <si>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</si>
  <si>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</si>
  <si>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</si>
  <si>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</si>
  <si>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</si>
  <si>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</si>
  <si>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</si>
  <si>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</si>
  <si>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</si>
  <si>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</si>
  <si>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</si>
  <si>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</si>
  <si>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</si>
  <si>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</si>
  <si>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</si>
  <si>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</si>
  <si>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</si>
  <si>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</si>
  <si>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</si>
  <si>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</si>
  <si>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</si>
  <si>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</si>
  <si>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</si>
  <si>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</si>
  <si>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</si>
  <si>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</si>
  <si>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</si>
  <si>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</si>
  <si>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</si>
  <si>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</si>
  <si>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</si>
  <si>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</si>
  <si>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</si>
  <si>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</si>
  <si>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</si>
  <si>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</si>
  <si>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</si>
  <si>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</si>
  <si>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</si>
  <si>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</si>
  <si>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</si>
  <si>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</si>
  <si>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</si>
  <si>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</si>
  <si>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</si>
  <si>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</si>
  <si>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</si>
  <si>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</si>
  <si>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</si>
  <si>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</si>
  <si>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</si>
  <si>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</si>
  <si>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</si>
  <si>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</si>
  <si>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</si>
  <si>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</si>
  <si>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</si>
  <si>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</si>
  <si>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</si>
  <si>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</si>
  <si>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</si>
  <si>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</si>
  <si>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</si>
  <si>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</si>
  <si>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</si>
  <si>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</si>
  <si>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</si>
  <si>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</si>
  <si>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</si>
  <si>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</si>
  <si>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</si>
  <si>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</si>
  <si>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</si>
  <si>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</si>
  <si>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</si>
  <si>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</si>
  <si>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</si>
  <si>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</si>
  <si>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</si>
  <si>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</si>
  <si>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</si>
  <si>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</si>
  <si>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</si>
  <si>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</si>
  <si>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</si>
  <si>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</si>
  <si>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</si>
  <si>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</si>
  <si>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</si>
  <si>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</si>
  <si>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</si>
  <si>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</si>
  <si>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</si>
  <si>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</si>
  <si>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</si>
  <si>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</si>
  <si>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</si>
  <si>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</si>
  <si>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</si>
  <si>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</si>
  <si>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</si>
  <si>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</si>
  <si>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</si>
  <si>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</si>
  <si>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</si>
  <si>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</si>
  <si>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</si>
  <si>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</si>
  <si>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</si>
  <si>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</si>
  <si>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</si>
  <si>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</si>
  <si>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</si>
  <si>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</si>
  <si>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</si>
  <si>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</si>
  <si>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</si>
  <si>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</si>
  <si>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</si>
  <si>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</si>
  <si>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</si>
  <si>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</si>
  <si>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</si>
  <si>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</si>
  <si>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</si>
  <si>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</si>
  <si>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</si>
  <si>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</si>
  <si>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</si>
  <si>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</si>
  <si>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</si>
  <si>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</si>
  <si>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</si>
  <si>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</si>
  <si>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</si>
  <si>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</si>
  <si>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</si>
  <si>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</si>
  <si>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</si>
  <si>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</si>
  <si>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</si>
  <si>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</si>
  <si>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</si>
  <si>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</si>
  <si>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</si>
  <si>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</si>
  <si>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</si>
  <si>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</si>
  <si>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</si>
  <si>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</si>
  <si>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</si>
  <si>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</si>
  <si>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</si>
  <si>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</si>
  <si>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</si>
  <si>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</si>
  <si>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</si>
  <si>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</si>
  <si>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</si>
  <si>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</si>
  <si>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</si>
  <si>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</si>
  <si>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</si>
  <si>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</si>
  <si>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</si>
  <si>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</si>
  <si>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</si>
  <si>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</si>
  <si>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</si>
  <si>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</si>
  <si>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</si>
  <si>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</si>
  <si>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</si>
  <si>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</si>
  <si>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</si>
  <si>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</si>
  <si>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</si>
  <si>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</si>
  <si>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</si>
  <si>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</si>
  <si>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</si>
  <si>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</si>
  <si>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</si>
  <si>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</si>
  <si>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</si>
  <si>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</si>
  <si>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</si>
  <si>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</si>
  <si>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</si>
  <si>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</si>
  <si>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</si>
  <si>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</si>
  <si>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</si>
  <si>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</si>
  <si>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</si>
  <si>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</si>
  <si>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</si>
  <si>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</si>
  <si>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</si>
  <si>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</si>
  <si>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</si>
  <si>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</si>
  <si>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</si>
  <si>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</si>
  <si>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</si>
  <si>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</si>
  <si>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</si>
  <si>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</si>
  <si>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</si>
  <si>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</si>
  <si>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</si>
  <si>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</si>
  <si>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</si>
  <si>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</si>
  <si>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</si>
  <si>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</si>
  <si>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</si>
  <si>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</si>
  <si>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</si>
  <si>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</si>
  <si>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</si>
  <si>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</si>
  <si>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</si>
  <si>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</si>
  <si>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</si>
  <si>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</si>
  <si>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</si>
  <si>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</si>
  <si>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</si>
  <si>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</si>
  <si>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</si>
  <si>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</si>
  <si>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</si>
  <si>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</si>
  <si>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</si>
  <si>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</si>
  <si>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</si>
  <si>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</si>
  <si>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</si>
  <si>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</si>
  <si>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</si>
  <si>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</si>
  <si>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</si>
  <si>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</si>
  <si>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</si>
  <si>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</si>
  <si>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</si>
  <si>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</si>
  <si>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</si>
  <si>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</si>
  <si>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</si>
  <si>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</si>
  <si>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</si>
  <si>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</si>
  <si>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</si>
  <si>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</si>
  <si>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</si>
  <si>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</si>
  <si>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</si>
  <si>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</si>
  <si>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</si>
  <si>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</si>
  <si>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</si>
  <si>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</si>
  <si>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</si>
  <si>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</si>
  <si>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</si>
  <si>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</si>
  <si>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</si>
  <si>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</si>
  <si>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</si>
  <si>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</si>
  <si>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</si>
  <si>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</si>
  <si>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</si>
  <si>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</si>
  <si>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</si>
  <si>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</si>
  <si>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</si>
  <si>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</si>
  <si>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</si>
  <si>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</si>
  <si>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</si>
  <si>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</si>
  <si>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</si>
  <si>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</si>
  <si>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</si>
  <si>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</si>
  <si>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</si>
  <si>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</si>
  <si>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</si>
  <si>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</si>
  <si>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</si>
  <si>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</si>
  <si>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</si>
  <si>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</si>
  <si>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</si>
  <si>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</si>
  <si>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</si>
  <si>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</si>
  <si>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</si>
  <si>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</si>
  <si>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</si>
  <si>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</si>
  <si>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</si>
  <si>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</si>
  <si>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</si>
  <si>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</si>
  <si>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</si>
  <si>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</si>
  <si>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</si>
  <si>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</si>
  <si>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</si>
  <si>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</si>
  <si>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</si>
  <si>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</si>
  <si>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</si>
  <si>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</si>
  <si>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</si>
  <si>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</si>
  <si>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</si>
  <si>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</si>
  <si>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</si>
  <si>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</si>
  <si>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</si>
  <si>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</si>
  <si>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</si>
  <si>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</si>
  <si>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</si>
  <si>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</si>
  <si>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</si>
  <si>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</si>
  <si>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</si>
  <si>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</si>
  <si>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</si>
  <si>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</si>
  <si>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</si>
  <si>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</si>
  <si>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</si>
  <si>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</si>
  <si>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</si>
  <si>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</si>
  <si>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</si>
  <si>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</si>
  <si>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</si>
  <si>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</si>
  <si>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</si>
  <si>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</si>
  <si>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</si>
  <si>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</si>
  <si>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</si>
  <si>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</si>
  <si>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</si>
  <si>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</si>
  <si>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</si>
  <si>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</si>
  <si>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</si>
  <si>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</si>
  <si>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</si>
  <si>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</si>
  <si>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</si>
  <si>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</si>
  <si>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</si>
  <si>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</si>
  <si>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</si>
  <si>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</si>
  <si>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</si>
  <si>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</si>
  <si>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</si>
  <si>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</si>
  <si>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</si>
  <si>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</si>
  <si>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</si>
  <si>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</si>
  <si>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</si>
  <si>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</si>
  <si>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</si>
  <si>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</si>
  <si>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</si>
  <si>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</si>
  <si>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</si>
  <si>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</si>
  <si>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</si>
  <si>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</si>
  <si>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</si>
  <si>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</si>
  <si>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</si>
  <si>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</si>
  <si>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</si>
  <si>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</si>
  <si>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</si>
  <si>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</si>
  <si>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</si>
  <si>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</si>
  <si>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</si>
  <si>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</si>
  <si>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</si>
  <si>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</si>
  <si>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</si>
  <si>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</si>
  <si>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</si>
  <si>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</si>
  <si>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</si>
  <si>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</si>
  <si>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</si>
  <si>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</si>
  <si>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</si>
  <si>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</si>
  <si>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</si>
  <si>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</si>
  <si>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</si>
  <si>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</si>
  <si>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</si>
  <si>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</si>
  <si>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</si>
  <si>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</si>
  <si>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</si>
  <si>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</si>
  <si>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</si>
  <si>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</si>
  <si>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</si>
  <si>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</si>
  <si>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</si>
  <si>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</si>
  <si>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</si>
  <si>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</si>
  <si>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</si>
  <si>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</si>
  <si>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</si>
  <si>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</si>
  <si>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</si>
  <si>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</si>
  <si>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</si>
  <si>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</si>
  <si>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</si>
  <si>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</si>
  <si>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</si>
  <si>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</si>
  <si>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</si>
  <si>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</si>
  <si>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</si>
  <si>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</si>
  <si>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</si>
  <si>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</si>
  <si>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</si>
  <si>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</si>
  <si>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</si>
  <si>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</si>
  <si>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</si>
  <si>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</si>
  <si>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</si>
  <si>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</si>
  <si>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</si>
  <si>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</si>
  <si>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</si>
  <si>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</si>
  <si>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</si>
  <si>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</si>
  <si>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</si>
  <si>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</si>
  <si>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</si>
  <si>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</si>
  <si>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</si>
  <si>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</si>
  <si>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</si>
  <si>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</si>
  <si>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</si>
  <si>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</si>
  <si>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</si>
  <si>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</si>
  <si>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</si>
  <si>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</si>
  <si>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</si>
  <si>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</si>
  <si>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</si>
  <si>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</si>
  <si>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</si>
  <si>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</si>
  <si>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</si>
  <si>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</si>
  <si>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</si>
  <si>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</si>
  <si>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</si>
  <si>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</si>
  <si>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</si>
  <si>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</si>
  <si>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</si>
  <si>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</si>
  <si>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</si>
  <si>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</si>
  <si>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</si>
  <si>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</si>
  <si>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</si>
  <si>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</si>
  <si>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</si>
  <si>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</si>
  <si>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</si>
  <si>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</si>
  <si>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</si>
  <si>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</si>
  <si>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</si>
  <si>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</si>
  <si>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</si>
  <si>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</si>
  <si>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</si>
  <si>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</si>
  <si>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</si>
  <si>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</si>
  <si>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</si>
  <si>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</si>
  <si>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</si>
  <si>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</si>
  <si>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</si>
  <si>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</si>
  <si>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</si>
  <si>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</si>
  <si>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</si>
  <si>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</si>
  <si>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</si>
  <si>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</si>
  <si>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</si>
  <si>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</si>
  <si>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</si>
  <si>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</si>
  <si>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</si>
  <si>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</si>
  <si>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</si>
  <si>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</si>
  <si>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</si>
  <si>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</si>
  <si>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</si>
  <si>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</si>
  <si>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</si>
  <si>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</si>
  <si>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</si>
  <si>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</si>
  <si>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</si>
  <si>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</si>
  <si>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</si>
  <si>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</si>
  <si>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</si>
  <si>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</si>
  <si>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</si>
  <si>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</si>
  <si>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</si>
  <si>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</si>
  <si>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</si>
  <si>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</si>
  <si>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</si>
  <si>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</si>
  <si>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</si>
  <si>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</si>
  <si>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</si>
  <si>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</si>
  <si>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</si>
  <si>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</si>
  <si>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</si>
  <si>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</si>
  <si>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</si>
  <si>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</si>
  <si>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</si>
  <si>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</si>
  <si>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</si>
  <si>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</si>
  <si>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</si>
  <si>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</si>
  <si>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</si>
  <si>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</si>
  <si>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</si>
  <si>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</si>
  <si>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</si>
  <si>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</si>
  <si>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</si>
  <si>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</si>
  <si>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</si>
  <si>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</si>
  <si>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</si>
  <si>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</si>
  <si>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</si>
  <si>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</si>
  <si>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</si>
  <si>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</si>
  <si>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</si>
  <si>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</si>
  <si>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</si>
  <si>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</si>
  <si>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</si>
  <si>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</si>
  <si>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</si>
  <si>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</si>
  <si>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</si>
  <si>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</si>
  <si>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</si>
  <si>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</si>
  <si>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</si>
  <si>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</si>
  <si>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</si>
  <si>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</si>
  <si>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</si>
  <si>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</si>
  <si>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</si>
  <si>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</si>
  <si>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</si>
  <si>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</si>
  <si>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</si>
  <si>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</si>
  <si>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</si>
  <si>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</si>
  <si>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</si>
  <si>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</si>
  <si>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</si>
  <si>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</si>
  <si>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</si>
  <si>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</si>
  <si>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</si>
  <si>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</si>
  <si>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</si>
  <si>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</si>
  <si>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</si>
  <si>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</si>
  <si>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</si>
  <si>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</si>
  <si>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</si>
  <si>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</si>
  <si>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</si>
  <si>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</si>
  <si>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</si>
  <si>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</si>
  <si>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</si>
  <si>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</si>
  <si>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</si>
  <si>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</si>
  <si>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</si>
  <si>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</si>
  <si>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</si>
  <si>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</si>
  <si>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</si>
  <si>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</si>
  <si>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</si>
  <si>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</si>
  <si>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</si>
  <si>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</si>
  <si>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</si>
  <si>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</si>
  <si>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</si>
  <si>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</si>
  <si>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</si>
  <si>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</si>
  <si>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</si>
  <si>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</si>
  <si>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</si>
  <si>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</si>
  <si>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</si>
  <si>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</si>
  <si>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</si>
  <si>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</si>
  <si>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</si>
  <si>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</si>
  <si>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</si>
  <si>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</si>
  <si>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</si>
  <si>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</si>
  <si>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</si>
  <si>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</si>
  <si>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</si>
  <si>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</si>
  <si>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</si>
  <si>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</si>
  <si>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</si>
  <si>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</si>
  <si>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</si>
  <si>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</si>
  <si>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</si>
  <si>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</si>
  <si>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</si>
  <si>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</si>
  <si>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</si>
  <si>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</si>
  <si>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</si>
  <si>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</si>
  <si>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</si>
  <si>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</si>
  <si>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</si>
  <si>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</si>
  <si>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</si>
  <si>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</si>
  <si>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</si>
  <si>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</si>
  <si>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</si>
  <si>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</si>
  <si>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</si>
  <si>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</si>
  <si>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</si>
  <si>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</si>
  <si>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</si>
  <si>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</si>
  <si>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</si>
  <si>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</si>
  <si>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</si>
  <si>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</si>
  <si>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</si>
  <si>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</si>
  <si>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</si>
  <si>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</si>
  <si>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</si>
  <si>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</si>
  <si>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</si>
  <si>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</si>
  <si>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</si>
  <si>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</si>
  <si>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</si>
  <si>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</si>
  <si>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</si>
  <si>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</si>
  <si>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</si>
  <si>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</si>
  <si>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</si>
  <si>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</si>
  <si>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</si>
  <si>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</si>
  <si>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</si>
  <si>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</si>
  <si>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</si>
  <si>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</si>
  <si>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</si>
  <si>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</si>
  <si>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</si>
  <si>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</si>
  <si>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</si>
  <si>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</si>
  <si>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</si>
  <si>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</si>
  <si>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</si>
  <si>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</si>
  <si>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</si>
  <si>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</si>
  <si>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</si>
  <si>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</si>
  <si>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</si>
  <si>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</si>
  <si>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</si>
  <si>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</si>
  <si>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</si>
  <si>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</si>
  <si>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</si>
  <si>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</si>
  <si>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</si>
  <si>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</si>
  <si>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</si>
  <si>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</si>
  <si>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</si>
  <si>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</si>
  <si>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</si>
  <si>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</si>
  <si>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</si>
  <si>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</si>
  <si>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</si>
  <si>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</si>
  <si>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</si>
  <si>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</si>
  <si>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</si>
  <si>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</si>
  <si>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</si>
  <si>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</si>
  <si>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</si>
  <si>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</si>
  <si>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</si>
  <si>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</si>
  <si>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</si>
  <si>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</si>
  <si>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</si>
  <si>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</si>
  <si>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</si>
  <si>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</si>
  <si>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</si>
  <si>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</si>
  <si>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</si>
  <si>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</si>
  <si>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</si>
  <si>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</si>
  <si>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</si>
  <si>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</si>
  <si>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</si>
  <si>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</si>
  <si>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</si>
  <si>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</si>
  <si>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</si>
  <si>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</si>
  <si>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</si>
  <si>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</si>
  <si>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</si>
  <si>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</si>
  <si>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</si>
  <si>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</si>
  <si>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</si>
  <si>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</si>
  <si>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</si>
  <si>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</si>
  <si>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</si>
  <si>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</si>
  <si>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</si>
  <si>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</si>
  <si>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</si>
  <si>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</si>
  <si>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</si>
  <si>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</si>
  <si>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</si>
  <si>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</si>
  <si>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</si>
  <si>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</si>
  <si>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</si>
  <si>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</si>
  <si>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</si>
  <si>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</si>
  <si>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</si>
  <si>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</si>
  <si>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</si>
  <si>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</si>
  <si>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</si>
  <si>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</si>
  <si>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</si>
  <si>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</si>
  <si>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</si>
  <si>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</si>
  <si>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</si>
  <si>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</si>
  <si>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</si>
  <si>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</si>
  <si>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</si>
  <si>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</si>
  <si>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</si>
  <si>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</si>
  <si>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</si>
  <si>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</si>
  <si>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</si>
  <si>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</si>
  <si>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</si>
  <si>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</si>
  <si>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</si>
  <si>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</si>
  <si>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</si>
  <si>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</si>
  <si>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</si>
  <si>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</si>
  <si>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</si>
  <si>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</si>
  <si>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</si>
  <si>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</si>
  <si>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</si>
  <si>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</si>
  <si>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</si>
  <si>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</si>
  <si>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</si>
  <si>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</si>
  <si>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</si>
  <si>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</si>
  <si>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</si>
  <si>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</si>
  <si>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</si>
  <si>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</si>
  <si>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</si>
  <si>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</si>
  <si>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</si>
  <si>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</si>
  <si>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</si>
  <si>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</si>
  <si>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</si>
  <si>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</si>
  <si>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</si>
  <si>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</si>
  <si>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</si>
  <si>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</si>
  <si>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</si>
  <si>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</si>
  <si>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</si>
  <si>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</si>
  <si>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</si>
  <si>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</si>
  <si>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</si>
  <si>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</si>
  <si>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</si>
  <si>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</si>
  <si>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</si>
  <si>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</si>
  <si>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</si>
  <si>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</si>
  <si>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</si>
  <si>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</si>
  <si>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</si>
  <si>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</si>
  <si>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</si>
  <si>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</si>
  <si>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</si>
  <si>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</si>
  <si>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</si>
  <si>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</si>
  <si>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</si>
  <si>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</si>
  <si>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</si>
  <si>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</si>
  <si>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</si>
  <si>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</si>
  <si>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</si>
  <si>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</si>
  <si>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</si>
  <si>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</si>
  <si>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</si>
  <si>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</si>
  <si>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</si>
  <si>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</si>
  <si>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</si>
  <si>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</si>
  <si>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</si>
  <si>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</si>
  <si>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</si>
  <si>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</si>
  <si>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</si>
  <si>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</si>
  <si>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</si>
  <si>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</si>
  <si>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</si>
  <si>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</si>
  <si>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</si>
  <si>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</si>
  <si>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</si>
  <si>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</si>
  <si>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</si>
  <si>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</si>
  <si>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</si>
  <si>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</si>
  <si>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</si>
  <si>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</si>
  <si>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</si>
  <si>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</si>
  <si>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</si>
  <si>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</si>
  <si>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</si>
  <si>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</si>
  <si>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</si>
  <si>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</si>
  <si>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</si>
  <si>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</si>
  <si>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</si>
  <si>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</si>
  <si>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</si>
  <si>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</si>
  <si>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</si>
  <si>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</si>
  <si>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</si>
  <si>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</si>
  <si>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</si>
  <si>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</si>
  <si>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</si>
  <si>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</si>
  <si>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</si>
  <si>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</si>
  <si>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</si>
  <si>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</si>
  <si>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</si>
  <si>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</si>
  <si>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</si>
  <si>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</si>
  <si>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</si>
  <si>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</si>
  <si>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</si>
  <si>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</si>
  <si>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</si>
  <si>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</si>
  <si>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</si>
  <si>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</si>
  <si>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</si>
  <si>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</si>
  <si>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</si>
  <si>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</si>
  <si>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</si>
  <si>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</si>
  <si>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</si>
  <si>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</si>
  <si>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</si>
  <si>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</si>
  <si>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</si>
  <si>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</si>
  <si>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</si>
  <si>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</si>
  <si>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</si>
  <si>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</si>
  <si>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</si>
  <si>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</si>
  <si>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</si>
  <si>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</si>
  <si>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</si>
  <si>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</si>
  <si>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</si>
  <si>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</si>
  <si>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</si>
  <si>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</si>
  <si>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</si>
  <si>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</si>
  <si>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</si>
  <si>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</si>
  <si>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</si>
  <si>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</si>
  <si>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</si>
  <si>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</si>
  <si>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</si>
  <si>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</si>
  <si>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</si>
  <si>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</si>
  <si>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</si>
  <si>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</si>
  <si>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</si>
  <si>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</si>
  <si>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</si>
  <si>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</si>
  <si>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</si>
  <si>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</si>
  <si>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</si>
  <si>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</si>
  <si>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</si>
  <si>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</si>
  <si>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</si>
  <si>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</si>
  <si>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</si>
  <si>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</si>
  <si>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</si>
  <si>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</si>
  <si>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</si>
  <si>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</si>
  <si>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</si>
  <si>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</si>
  <si>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</si>
  <si>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</si>
  <si>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</si>
  <si>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</si>
  <si>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</si>
  <si>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</si>
  <si>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</si>
  <si>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</si>
  <si>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</si>
  <si>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</si>
  <si>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</si>
  <si>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</si>
  <si>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</si>
  <si>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</si>
  <si>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</si>
  <si>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</si>
  <si>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</si>
  <si>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</si>
  <si>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</si>
  <si>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</si>
  <si>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</si>
  <si>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</si>
  <si>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</si>
  <si>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</si>
  <si>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</si>
  <si>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</si>
  <si>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</si>
  <si>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</si>
  <si>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</si>
  <si>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</si>
  <si>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</si>
  <si>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</si>
  <si>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</si>
  <si>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</si>
  <si>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</si>
  <si>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</si>
  <si>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</si>
  <si>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</si>
  <si>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</si>
  <si>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</si>
  <si>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</si>
  <si>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</si>
  <si>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</si>
  <si>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</si>
  <si>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</si>
  <si>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</si>
  <si>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</si>
  <si>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</si>
  <si>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</si>
  <si>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</si>
  <si>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</si>
  <si>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</si>
  <si>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</si>
  <si>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</si>
  <si>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</si>
  <si>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</si>
  <si>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</si>
  <si>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</si>
  <si>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</si>
  <si>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</si>
  <si>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</si>
  <si>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</si>
  <si>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</si>
  <si>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</si>
  <si>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</si>
  <si>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</si>
  <si>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</si>
  <si>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</si>
  <si>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</si>
  <si>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</si>
  <si>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</si>
  <si>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</si>
  <si>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</si>
  <si>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</si>
  <si>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</si>
  <si>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</si>
  <si>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</si>
  <si>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</si>
  <si>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</si>
  <si>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</si>
  <si>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</si>
  <si>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</si>
  <si>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</si>
  <si>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</si>
  <si>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</si>
  <si>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</si>
  <si>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</si>
  <si>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</si>
  <si>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</si>
  <si>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</si>
  <si>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</si>
  <si>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</si>
  <si>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</si>
  <si>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</si>
  <si>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</si>
  <si>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</si>
  <si>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</si>
  <si>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</si>
  <si>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</si>
  <si>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</si>
  <si>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</si>
  <si>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</si>
  <si>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</si>
  <si>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</si>
  <si>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</si>
  <si>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</si>
  <si>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</si>
  <si>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</si>
  <si>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</si>
  <si>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</si>
  <si>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</si>
  <si>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</si>
  <si>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</si>
  <si>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</si>
  <si>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</si>
  <si>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</si>
  <si>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</si>
  <si>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</si>
  <si>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</si>
  <si>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</si>
  <si>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</si>
  <si>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</si>
  <si>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</si>
  <si>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</si>
  <si>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</si>
  <si>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</si>
  <si>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</si>
  <si>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</si>
  <si>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</si>
  <si>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</si>
  <si>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</si>
  <si>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</si>
  <si>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</si>
  <si>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</si>
  <si>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</si>
  <si>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</si>
  <si>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</si>
  <si>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</si>
  <si>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</si>
  <si>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</si>
  <si>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</si>
  <si>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</si>
  <si>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</si>
  <si>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</si>
  <si>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</si>
  <si>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</si>
  <si>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</si>
  <si>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</si>
  <si>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</si>
  <si>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</si>
  <si>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</si>
  <si>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</si>
  <si>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</si>
  <si>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</si>
  <si>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</si>
  <si>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</si>
  <si>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</si>
  <si>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</si>
  <si>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</si>
  <si>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</si>
  <si>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</si>
  <si>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</si>
  <si>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</si>
  <si>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</si>
  <si>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</si>
  <si>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</si>
  <si>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</si>
  <si>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</si>
  <si>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</si>
  <si>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</si>
  <si>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</si>
  <si>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</si>
  <si>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</si>
  <si>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</si>
  <si>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</si>
  <si>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</si>
  <si>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</si>
  <si>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</si>
  <si>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</si>
  <si>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</si>
  <si>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</si>
  <si>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</si>
  <si>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</si>
  <si>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</si>
  <si>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</si>
  <si>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</si>
  <si>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</si>
  <si>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</si>
  <si>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</si>
  <si>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</si>
  <si>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</si>
  <si>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</si>
  <si>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</si>
  <si>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</si>
  <si>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</si>
  <si>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</si>
  <si>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</si>
  <si>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</si>
  <si>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</si>
  <si>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</si>
  <si>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</si>
  <si>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</si>
  <si>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</si>
  <si>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</si>
  <si>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</si>
  <si>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</si>
  <si>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</si>
  <si>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</si>
  <si>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</si>
  <si>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</si>
  <si>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</si>
  <si>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</si>
  <si>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</si>
  <si>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</si>
  <si>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</si>
  <si>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</si>
  <si>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</si>
  <si>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</si>
  <si>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</si>
  <si>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</si>
  <si>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</si>
  <si>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</si>
  <si>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</si>
  <si>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</si>
  <si>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</si>
  <si>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</si>
  <si>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</si>
  <si>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</si>
  <si>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</si>
  <si>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</si>
  <si>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</si>
  <si>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</si>
  <si>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</si>
  <si>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</si>
  <si>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</si>
  <si>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</si>
  <si>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</si>
  <si>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</si>
  <si>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</si>
  <si>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</si>
  <si>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</si>
  <si>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</si>
  <si>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</si>
  <si>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</si>
  <si>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</si>
  <si>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</si>
  <si>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</si>
  <si>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</si>
  <si>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</si>
  <si>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</si>
  <si>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</si>
  <si>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</si>
  <si>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</si>
  <si>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</si>
  <si>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</si>
  <si>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</si>
  <si>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</si>
  <si>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</si>
  <si>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</si>
  <si>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</si>
  <si>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</si>
  <si>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</si>
  <si>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</si>
  <si>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</si>
  <si>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</si>
  <si>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</si>
  <si>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</si>
  <si>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</si>
  <si>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</si>
  <si>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</si>
  <si>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</si>
  <si>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</si>
  <si>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</si>
  <si>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</si>
  <si>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</si>
  <si>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</si>
  <si>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</si>
  <si>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</si>
  <si>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</si>
  <si>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</si>
  <si>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</si>
  <si>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</si>
  <si>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</si>
  <si>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</si>
  <si>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</si>
  <si>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</si>
  <si>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</si>
  <si>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</si>
  <si>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</si>
  <si>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</si>
  <si>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</si>
  <si>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</si>
  <si>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</si>
  <si>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</si>
  <si>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</si>
  <si>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</si>
  <si>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</si>
  <si>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</si>
  <si>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</si>
  <si>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</si>
  <si>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</si>
  <si>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</si>
  <si>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</si>
  <si>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</si>
  <si>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</si>
  <si>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</si>
  <si>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</si>
  <si>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</si>
  <si>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</si>
  <si>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</si>
  <si>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</si>
  <si>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</si>
  <si>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</si>
  <si>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</si>
  <si>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</si>
  <si>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</si>
  <si>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</si>
  <si>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</si>
  <si>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</si>
  <si>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</si>
  <si>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</si>
  <si>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</si>
  <si>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</si>
  <si>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</si>
  <si>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</si>
  <si>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</si>
  <si>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</si>
  <si>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</si>
  <si>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</si>
  <si>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</si>
  <si>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</si>
  <si>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</si>
  <si>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</si>
  <si>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</si>
  <si>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</si>
  <si>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</si>
  <si>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</si>
  <si>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</si>
  <si>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</si>
  <si>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</si>
  <si>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</si>
  <si>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</si>
  <si>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</si>
  <si>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</si>
  <si>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</si>
  <si>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</si>
  <si>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</si>
  <si>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</si>
  <si>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</si>
  <si>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</si>
  <si>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</si>
  <si>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</si>
  <si>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</si>
  <si>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</si>
  <si>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</si>
  <si>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</si>
  <si>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</si>
  <si>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</si>
  <si>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</si>
  <si>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</si>
  <si>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</si>
  <si>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</si>
  <si>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</si>
  <si>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</si>
  <si>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</si>
  <si>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</si>
  <si>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</si>
  <si>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</si>
  <si>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</si>
  <si>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</si>
  <si>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</si>
  <si>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</si>
  <si>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</si>
  <si>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</si>
  <si>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</si>
  <si>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</si>
  <si>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</si>
  <si>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</si>
  <si>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</si>
  <si>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</si>
  <si>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</si>
  <si>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</si>
  <si>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</si>
  <si>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</si>
  <si>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</si>
  <si>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</si>
  <si>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</si>
  <si>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</si>
  <si>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</si>
  <si>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</si>
  <si>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</si>
  <si>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</si>
  <si>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</si>
  <si>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</si>
  <si>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</si>
  <si>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</si>
  <si>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</si>
  <si>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</si>
  <si>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</si>
  <si>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</si>
  <si>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</si>
  <si>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</si>
  <si>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</si>
  <si>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</si>
  <si>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</si>
  <si>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</si>
  <si>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</si>
  <si>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</si>
  <si>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</si>
  <si>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</si>
  <si>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</si>
  <si>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</si>
  <si>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</si>
  <si>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</si>
  <si>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</si>
  <si>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</si>
  <si>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</si>
  <si>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</si>
  <si>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</si>
  <si>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</si>
  <si>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</si>
  <si>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</si>
  <si>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</si>
  <si>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</si>
  <si>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</si>
  <si>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</si>
  <si>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</si>
  <si>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</si>
  <si>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</si>
  <si>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</si>
  <si>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</si>
  <si>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</si>
  <si>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</si>
  <si>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</si>
  <si>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</si>
  <si>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</si>
  <si>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</si>
  <si>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</si>
  <si>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</si>
  <si>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</si>
  <si>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</si>
  <si>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</si>
  <si>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</si>
  <si>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</si>
  <si>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</si>
  <si>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</si>
  <si>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</si>
  <si>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</si>
  <si>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</si>
  <si>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</si>
  <si>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</si>
  <si>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</si>
  <si>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</si>
  <si>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</si>
  <si>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</si>
  <si>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</si>
  <si>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</si>
  <si>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</si>
  <si>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</si>
  <si>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</si>
  <si>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</si>
  <si>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</si>
  <si>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</si>
  <si>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</si>
  <si>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</si>
  <si>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</si>
  <si>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</si>
  <si>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</si>
  <si>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</si>
  <si>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</si>
  <si>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</si>
  <si>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</si>
  <si>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</si>
  <si>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</si>
  <si>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</si>
  <si>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</si>
  <si>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</si>
  <si>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</si>
  <si>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</si>
  <si>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</si>
  <si>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</si>
  <si>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</si>
  <si>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</si>
  <si>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</si>
  <si>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</si>
  <si>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</si>
  <si>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</si>
  <si>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</si>
  <si>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</si>
  <si>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</si>
  <si>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</si>
  <si>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</si>
  <si>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</si>
  <si>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</si>
  <si>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</si>
  <si>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</si>
  <si>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</si>
  <si>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</si>
  <si>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</si>
  <si>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</si>
  <si>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</si>
  <si>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</si>
  <si>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</si>
  <si>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</si>
  <si>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</si>
  <si>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</si>
  <si>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</si>
  <si>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</si>
  <si>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</si>
  <si>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</si>
  <si>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</si>
  <si>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</si>
  <si>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</si>
  <si>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</si>
  <si>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</si>
  <si>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</si>
  <si>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</si>
  <si>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</si>
  <si>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</si>
  <si>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</si>
  <si>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</si>
  <si>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</si>
  <si>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</si>
  <si>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</si>
  <si>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</si>
  <si>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</si>
  <si>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</si>
  <si>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</si>
  <si>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</si>
  <si>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</si>
  <si>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</si>
  <si>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</si>
  <si>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</si>
  <si>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</si>
  <si>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</si>
  <si>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</si>
  <si>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</si>
  <si>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</si>
  <si>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</si>
  <si>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</si>
  <si>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</si>
  <si>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</si>
  <si>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</si>
  <si>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</si>
  <si>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</si>
  <si>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</si>
  <si>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</si>
  <si>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</si>
  <si>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</si>
  <si>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</si>
  <si>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</si>
  <si>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</si>
  <si>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</si>
  <si>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</si>
  <si>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</si>
  <si>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</si>
  <si>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</si>
  <si>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</si>
  <si>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</si>
  <si>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</si>
  <si>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</si>
  <si>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</si>
  <si>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</si>
  <si>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</si>
  <si>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</si>
  <si>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</si>
  <si>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</si>
  <si>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</si>
  <si>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</si>
  <si>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</si>
  <si>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</si>
  <si>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</si>
  <si>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</si>
  <si>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</si>
  <si>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</si>
  <si>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</si>
  <si>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</si>
  <si>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</si>
  <si>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</si>
  <si>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</si>
  <si>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</si>
  <si>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</si>
  <si>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</si>
  <si>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</si>
  <si>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</si>
  <si>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</si>
  <si>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</si>
  <si>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</si>
  <si>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</si>
  <si>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</si>
  <si>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</si>
  <si>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</si>
  <si>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</si>
  <si>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</si>
  <si>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</si>
  <si>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</si>
  <si>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</si>
  <si>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</si>
  <si>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</si>
  <si>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</si>
  <si>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</si>
  <si>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</si>
  <si>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</si>
  <si>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</si>
  <si>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</si>
  <si>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</si>
  <si>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</si>
  <si>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</si>
  <si>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</si>
  <si>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</si>
  <si>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</si>
  <si>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</si>
  <si>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</si>
  <si>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</si>
  <si>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</si>
  <si>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</si>
  <si>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</si>
  <si>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</si>
  <si>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</si>
  <si>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</si>
  <si>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</si>
  <si>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</si>
  <si>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</si>
  <si>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</si>
  <si>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</si>
  <si>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</si>
  <si>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</si>
  <si>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</si>
  <si>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</si>
  <si>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</si>
  <si>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</si>
  <si>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</si>
  <si>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</si>
  <si>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</si>
  <si>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</si>
  <si>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</si>
  <si>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</si>
  <si>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</si>
  <si>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</si>
  <si>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</si>
  <si>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</si>
  <si>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</si>
  <si>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</si>
  <si>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</si>
  <si>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</si>
  <si>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</si>
  <si>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</si>
  <si>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</si>
  <si>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</si>
  <si>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</si>
  <si>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</si>
  <si>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</si>
  <si>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</si>
  <si>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</si>
  <si>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</si>
  <si>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</si>
  <si>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</si>
  <si>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</si>
  <si>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</si>
  <si>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</si>
  <si>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</si>
  <si>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</si>
  <si>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</si>
  <si>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</si>
  <si>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</si>
  <si>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</si>
  <si>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</si>
  <si>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</si>
  <si>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</si>
  <si>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</si>
  <si>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</si>
  <si>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</si>
  <si>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</si>
  <si>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</si>
  <si>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</si>
  <si>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</si>
  <si>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</si>
  <si>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</si>
  <si>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</si>
  <si>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</si>
  <si>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</si>
  <si>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</si>
  <si>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</si>
  <si>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</si>
  <si>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</si>
  <si>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</si>
  <si>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</si>
  <si>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</si>
  <si>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</si>
  <si>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</si>
  <si>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</si>
  <si>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</si>
  <si>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</si>
  <si>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</si>
  <si>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</si>
  <si>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</si>
  <si>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</si>
  <si>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</si>
  <si>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</si>
  <si>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</si>
  <si>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</si>
  <si>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</si>
  <si>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</si>
  <si>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</si>
  <si>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</si>
  <si>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</si>
  <si>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</si>
  <si>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</si>
  <si>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</si>
  <si>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</si>
  <si>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</si>
  <si>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</si>
  <si>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</si>
  <si>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</si>
  <si>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</si>
  <si>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</si>
  <si>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</si>
  <si>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</si>
  <si>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</si>
  <si>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</si>
  <si>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</si>
  <si>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</si>
  <si>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</si>
  <si>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</si>
  <si>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</si>
  <si>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</si>
  <si>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</si>
  <si>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</si>
  <si>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</si>
  <si>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</si>
  <si>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</si>
  <si>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</si>
  <si>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</si>
  <si>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</si>
  <si>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</si>
  <si>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</si>
  <si>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</si>
  <si>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</si>
  <si>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</si>
  <si>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</si>
  <si>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</si>
  <si>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</si>
  <si>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</si>
  <si>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</si>
  <si>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</si>
  <si>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</si>
  <si>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</si>
  <si>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</si>
  <si>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</si>
  <si>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</si>
  <si>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</si>
  <si>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</si>
  <si>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</si>
  <si>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</si>
  <si>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</si>
  <si>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</si>
  <si>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</si>
  <si>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</si>
  <si>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</si>
  <si>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</si>
  <si>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</si>
  <si>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</si>
  <si>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</si>
  <si>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</si>
  <si>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</si>
  <si>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</si>
  <si>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</si>
  <si>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</si>
  <si>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</si>
  <si>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</si>
  <si>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</si>
  <si>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</si>
  <si>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</si>
  <si>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</si>
  <si>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</si>
  <si>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</si>
  <si>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</si>
  <si>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</si>
  <si>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</si>
  <si>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</si>
  <si>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</si>
  <si>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</si>
  <si>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</si>
  <si>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</si>
  <si>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</si>
  <si>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</si>
  <si>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</si>
  <si>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</si>
  <si>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</si>
  <si>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</si>
  <si>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</si>
  <si>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</si>
  <si>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</si>
  <si>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</si>
  <si>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</si>
  <si>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</si>
  <si>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</si>
  <si>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</si>
  <si>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</si>
  <si>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</si>
  <si>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</si>
  <si>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</si>
  <si>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</si>
  <si>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</si>
  <si>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</si>
  <si>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</si>
  <si>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</si>
  <si>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</si>
  <si>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</si>
  <si>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</si>
  <si>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</si>
  <si>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</si>
  <si>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</si>
  <si>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</si>
  <si>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</si>
  <si>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</si>
  <si>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</si>
  <si>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</si>
  <si>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</si>
  <si>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</si>
  <si>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</si>
  <si>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</si>
  <si>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</si>
  <si>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</si>
  <si>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</si>
  <si>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</si>
  <si>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</si>
  <si>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</si>
  <si>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</si>
  <si>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</si>
  <si>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</si>
  <si>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</si>
  <si>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</si>
  <si>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</si>
  <si>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</si>
  <si>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</si>
  <si>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</si>
  <si>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</si>
  <si>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</si>
  <si>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</si>
  <si>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</si>
  <si>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</si>
  <si>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</si>
  <si>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</si>
  <si>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</si>
  <si>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</si>
  <si>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</si>
  <si>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</si>
  <si>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</si>
  <si>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</si>
  <si>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</si>
  <si>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</si>
  <si>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</si>
  <si>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</si>
  <si>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</si>
  <si>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</si>
  <si>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</si>
  <si>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</si>
  <si>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</si>
  <si>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</si>
  <si>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</si>
  <si>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</si>
  <si>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</si>
  <si>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</si>
  <si>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</si>
  <si>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</si>
  <si>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</si>
  <si>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</si>
  <si>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</si>
  <si>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</si>
  <si>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</si>
  <si>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</si>
  <si>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</si>
  <si>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</si>
  <si>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</si>
  <si>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</si>
  <si>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</si>
  <si>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</si>
  <si>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</si>
  <si>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</si>
  <si>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</si>
  <si>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</si>
  <si>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</si>
  <si>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</si>
  <si>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</si>
  <si>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</si>
  <si>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</si>
  <si>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</si>
  <si>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</si>
  <si>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</si>
  <si>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</si>
  <si>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</si>
  <si>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</si>
  <si>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</si>
  <si>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</si>
  <si>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</si>
  <si>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</si>
  <si>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</si>
  <si>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</si>
  <si>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</si>
  <si>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</si>
  <si>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</si>
  <si>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</si>
  <si>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</si>
  <si>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</si>
  <si>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</si>
  <si>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</si>
  <si>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</si>
  <si>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</si>
  <si>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</si>
  <si>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</si>
  <si>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</si>
  <si>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</si>
  <si>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</si>
  <si>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</si>
  <si>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</si>
  <si>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</si>
  <si>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</si>
  <si>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</si>
  <si>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</si>
  <si>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</si>
  <si>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</si>
  <si>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</si>
  <si>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</si>
  <si>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</si>
  <si>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</si>
  <si>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</si>
  <si>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</si>
  <si>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</si>
  <si>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</si>
  <si>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</si>
  <si>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</si>
  <si>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</si>
  <si>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</si>
  <si>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</si>
  <si>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</si>
  <si>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</si>
  <si>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</si>
  <si>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</si>
  <si>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</si>
  <si>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</si>
  <si>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</si>
  <si>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</si>
  <si>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</si>
  <si>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</si>
  <si>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</si>
  <si>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</si>
  <si>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</si>
  <si>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</si>
  <si>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</si>
  <si>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</si>
  <si>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</si>
  <si>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</si>
  <si>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</si>
  <si>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</si>
  <si>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</si>
  <si>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</si>
  <si>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</si>
  <si>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</si>
  <si>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</si>
  <si>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</si>
  <si>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</si>
  <si>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</si>
  <si>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</si>
  <si>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</si>
  <si>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</si>
  <si>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</si>
  <si>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</si>
  <si>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</si>
  <si>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</si>
  <si>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</si>
  <si>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</si>
  <si>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</si>
  <si>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</si>
  <si>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</si>
  <si>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</si>
  <si>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</si>
  <si>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</si>
  <si>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</si>
  <si>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</si>
  <si>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</si>
  <si>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</si>
  <si>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</si>
  <si>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</si>
  <si>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</si>
  <si>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</si>
  <si>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</si>
  <si>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</si>
  <si>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</si>
  <si>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</si>
  <si>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</si>
  <si>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</si>
  <si>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</si>
  <si>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</si>
  <si>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</si>
  <si>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</si>
  <si>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</si>
  <si>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</si>
  <si>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</si>
  <si>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</si>
  <si>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</si>
  <si>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</si>
  <si>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</si>
  <si>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</si>
  <si>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</si>
  <si>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</si>
  <si>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</si>
  <si>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</si>
  <si>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</si>
  <si>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</si>
  <si>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</si>
  <si>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</si>
  <si>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</si>
  <si>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</si>
  <si>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</si>
  <si>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</si>
  <si>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</si>
  <si>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</si>
  <si>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</si>
  <si>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</si>
  <si>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</si>
  <si>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</si>
  <si>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</si>
  <si>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</si>
  <si>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</si>
  <si>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</si>
  <si>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</si>
  <si>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</si>
  <si>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</si>
  <si>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</si>
  <si>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</si>
  <si>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</si>
  <si>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</si>
  <si>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</si>
  <si>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</si>
  <si>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</si>
  <si>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</si>
  <si>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</si>
  <si>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</si>
  <si>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</si>
  <si>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</si>
  <si>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</si>
  <si>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</si>
  <si>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</si>
  <si>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</si>
  <si>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</si>
  <si>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</si>
  <si>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</si>
  <si>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</si>
  <si>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</si>
  <si>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</si>
  <si>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</si>
  <si>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</si>
  <si>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</si>
  <si>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</si>
  <si>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</si>
  <si>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</si>
  <si>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</si>
  <si>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</si>
  <si>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</si>
  <si>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</si>
  <si>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</si>
  <si>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</si>
  <si>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</si>
  <si>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</si>
  <si>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</si>
  <si>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</si>
  <si>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</si>
  <si>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</si>
  <si>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</si>
  <si>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</si>
  <si>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</si>
  <si>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</si>
  <si>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</si>
  <si>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</si>
  <si>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</si>
  <si>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</si>
  <si>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</si>
  <si>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</si>
  <si>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</si>
  <si>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</si>
  <si>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</si>
  <si>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</si>
  <si>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</si>
  <si>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</si>
  <si>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</si>
  <si>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</si>
  <si>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</si>
  <si>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</si>
  <si>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</si>
  <si>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</si>
  <si>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</si>
  <si>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</si>
  <si>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</si>
  <si>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</si>
  <si>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</si>
  <si>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</si>
  <si>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</si>
  <si>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</si>
  <si>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</si>
  <si>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</si>
  <si>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</si>
  <si>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</si>
  <si>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</si>
  <si>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</si>
  <si>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</si>
  <si>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</si>
  <si>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</si>
  <si>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</si>
  <si>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</si>
  <si>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</si>
  <si>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</si>
  <si>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</si>
  <si>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</si>
  <si>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</si>
  <si>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</si>
  <si>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</si>
  <si>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</si>
  <si>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</si>
  <si>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</si>
  <si>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</si>
  <si>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</si>
  <si>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</si>
  <si>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</si>
  <si>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</si>
  <si>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</si>
  <si>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</si>
  <si>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</si>
  <si>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</si>
  <si>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</si>
  <si>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</si>
  <si>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</si>
  <si>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</si>
  <si>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</si>
  <si>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</si>
  <si>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</si>
  <si>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</si>
  <si>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</si>
  <si>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</si>
  <si>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</si>
  <si>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</si>
  <si>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</si>
  <si>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</si>
  <si>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</si>
  <si>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</si>
  <si>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</si>
  <si>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</si>
  <si>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</si>
  <si>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</si>
  <si>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</si>
  <si>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</si>
  <si>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</si>
  <si>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</si>
  <si>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</si>
  <si>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</si>
  <si>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</si>
  <si>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</si>
  <si>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</si>
  <si>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</si>
  <si>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</si>
  <si>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</si>
  <si>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</si>
  <si>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</si>
  <si>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</si>
  <si>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</si>
  <si>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</si>
  <si>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</si>
  <si>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</si>
  <si>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</si>
  <si>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</si>
  <si>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</si>
  <si>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</si>
  <si>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</si>
  <si>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</si>
  <si>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</si>
  <si>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</si>
  <si>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</si>
  <si>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</si>
  <si>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</si>
  <si>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</si>
  <si>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</si>
  <si>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</si>
  <si>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</si>
  <si>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</si>
  <si>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</si>
  <si>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</si>
  <si>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</si>
  <si>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</si>
  <si>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</si>
  <si>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</si>
  <si>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</si>
  <si>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</si>
  <si>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</si>
  <si>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</si>
  <si>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</si>
  <si>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</si>
  <si>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</si>
  <si>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</si>
  <si>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</si>
  <si>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</si>
  <si>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</si>
  <si>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</si>
  <si>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</si>
  <si>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</si>
  <si>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</si>
  <si>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</si>
  <si>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</si>
  <si>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</si>
  <si>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</si>
  <si>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</si>
  <si>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</si>
  <si>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</si>
  <si>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</si>
  <si>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</si>
  <si>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</si>
  <si>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</si>
  <si>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</si>
  <si>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</si>
  <si>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</si>
  <si>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</si>
  <si>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</si>
  <si>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</si>
  <si>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</si>
  <si>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</si>
  <si>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</si>
  <si>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</si>
  <si>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</si>
  <si>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</si>
  <si>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</si>
  <si>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</si>
  <si>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</si>
  <si>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</si>
  <si>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</si>
  <si>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</si>
  <si>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</si>
  <si>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</si>
  <si>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</si>
  <si>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</si>
  <si>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</si>
  <si>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</si>
  <si>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</si>
  <si>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</si>
  <si>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</si>
  <si>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</si>
  <si>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</si>
  <si>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</si>
  <si>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</si>
  <si>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</si>
  <si>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</si>
  <si>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</si>
  <si>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</si>
  <si>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</si>
  <si>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</si>
  <si>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</si>
  <si>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</si>
  <si>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</si>
  <si>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</si>
  <si>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</si>
  <si>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</si>
  <si>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</si>
  <si>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</si>
  <si>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</si>
  <si>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</si>
  <si>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</si>
  <si>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</si>
  <si>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</si>
  <si>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</si>
  <si>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</si>
  <si>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</si>
  <si>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</si>
  <si>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</si>
  <si>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</si>
  <si>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</si>
  <si>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</si>
  <si>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</si>
  <si>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</si>
  <si>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</si>
  <si>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</si>
  <si>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</si>
  <si>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</si>
  <si>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</si>
  <si>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</si>
  <si>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</si>
  <si>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</si>
  <si>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</si>
  <si>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</si>
  <si>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</si>
  <si>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</si>
  <si>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</si>
  <si>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</si>
  <si>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</si>
  <si>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</si>
  <si>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</si>
  <si>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</si>
  <si>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</si>
  <si>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</si>
  <si>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</si>
  <si>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</si>
  <si>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</si>
  <si>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</si>
  <si>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</si>
  <si>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</si>
  <si>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</si>
  <si>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</si>
  <si>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</si>
  <si>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</si>
  <si>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</si>
  <si>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</si>
  <si>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</si>
  <si>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</si>
  <si>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</si>
  <si>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</si>
  <si>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</si>
  <si>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</si>
  <si>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</si>
  <si>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</si>
  <si>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</si>
  <si>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</si>
  <si>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</si>
  <si>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</si>
  <si>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</si>
  <si>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</si>
  <si>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</si>
  <si>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</si>
  <si>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</si>
  <si>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</si>
  <si>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</si>
  <si>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</si>
  <si>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</si>
  <si>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</si>
  <si>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</si>
  <si>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</si>
  <si>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</si>
  <si>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</si>
  <si>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</si>
  <si>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</si>
  <si>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</si>
  <si>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</si>
  <si>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</si>
  <si>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</si>
  <si>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</si>
  <si>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</si>
  <si>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</si>
  <si>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</si>
  <si>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</si>
  <si>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</si>
  <si>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</si>
  <si>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</si>
  <si>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</si>
  <si>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</si>
  <si>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</si>
  <si>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</si>
  <si>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</si>
  <si>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</si>
  <si>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</si>
  <si>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</si>
  <si>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</si>
  <si>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</si>
  <si>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</si>
  <si>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</si>
  <si>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</si>
  <si>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</si>
  <si>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</si>
  <si>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</si>
  <si>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</si>
  <si>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</si>
  <si>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</si>
  <si>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</si>
  <si>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</si>
  <si>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</si>
  <si>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</si>
  <si>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</si>
  <si>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</si>
  <si>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</si>
  <si>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</si>
  <si>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</si>
  <si>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</si>
  <si>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</si>
  <si>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</si>
  <si>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</si>
  <si>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</si>
  <si>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</si>
  <si>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</si>
  <si>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</si>
  <si>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</si>
  <si>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</si>
  <si>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</si>
  <si>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</si>
  <si>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</si>
  <si>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</si>
  <si>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</si>
  <si>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</si>
  <si>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</si>
  <si>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</si>
  <si>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</si>
  <si>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</si>
  <si>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</si>
  <si>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</si>
  <si>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</si>
  <si>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</si>
  <si>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</si>
  <si>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</si>
  <si>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</si>
  <si>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</si>
  <si>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</si>
  <si>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</si>
  <si>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</si>
  <si>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</si>
  <si>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</si>
  <si>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</si>
  <si>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</si>
  <si>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</si>
  <si>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</si>
  <si>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</si>
  <si>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</si>
  <si>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</si>
  <si>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</si>
  <si>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</si>
  <si>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</si>
  <si>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</si>
  <si>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</si>
  <si>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</si>
  <si>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</si>
  <si>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</si>
  <si>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</si>
  <si>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</si>
  <si>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</si>
  <si>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</si>
  <si>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</si>
  <si>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</si>
  <si>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</si>
  <si>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</si>
  <si>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</si>
  <si>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</si>
  <si>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</si>
  <si>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</si>
  <si>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</si>
  <si>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</si>
  <si>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</si>
  <si>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</si>
  <si>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</si>
  <si>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</si>
  <si>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</si>
  <si>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</si>
  <si>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</si>
  <si>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</si>
  <si>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</si>
  <si>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</si>
  <si>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</si>
  <si>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</si>
  <si>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</si>
  <si>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</si>
  <si>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</si>
  <si>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</si>
  <si>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</si>
  <si>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</si>
  <si>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</si>
  <si>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</si>
  <si>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</si>
  <si>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</si>
  <si>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</si>
  <si>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</si>
  <si>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</si>
  <si>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</si>
  <si>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</si>
  <si>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</si>
  <si>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</si>
  <si>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</si>
  <si>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</si>
  <si>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</si>
  <si>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</si>
  <si>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</si>
  <si>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</si>
  <si>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</si>
  <si>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</si>
  <si>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</si>
  <si>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</si>
  <si>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</si>
  <si>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</si>
  <si>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</si>
  <si>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</si>
  <si>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</si>
  <si>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</si>
  <si>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</si>
  <si>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</si>
  <si>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</si>
  <si>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</si>
  <si>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</si>
  <si>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</si>
  <si>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</si>
  <si>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</si>
  <si>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</si>
  <si>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</si>
  <si>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</si>
  <si>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</si>
  <si>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</si>
  <si>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</si>
  <si>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</si>
  <si>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</si>
  <si>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</si>
  <si>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</si>
  <si>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</si>
  <si>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</si>
  <si>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</si>
  <si>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</si>
  <si>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</si>
  <si>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</si>
  <si>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</si>
  <si>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</si>
  <si>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</si>
  <si>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</si>
  <si>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</si>
  <si>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</si>
  <si>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</si>
  <si>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</si>
  <si>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</si>
  <si>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</si>
  <si>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</si>
  <si>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</si>
  <si>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</si>
  <si>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</si>
  <si>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</si>
  <si>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</si>
  <si>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</si>
  <si>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</si>
  <si>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</si>
  <si>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</si>
  <si>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</si>
  <si>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</si>
  <si>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</si>
  <si>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</si>
  <si>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</si>
  <si>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</si>
  <si>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</si>
  <si>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</si>
  <si>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</si>
  <si>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</si>
  <si>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</si>
  <si>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</si>
  <si>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</si>
  <si>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</si>
  <si>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</si>
  <si>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</si>
  <si>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</si>
  <si>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</si>
  <si>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</si>
  <si>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</si>
  <si>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</si>
  <si>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</si>
  <si>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</si>
  <si>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</si>
  <si>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</si>
  <si>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</si>
  <si>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</si>
  <si>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</si>
  <si>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</si>
  <si>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</si>
  <si>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</si>
  <si>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</si>
  <si>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</si>
  <si>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</si>
  <si>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</si>
  <si>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</si>
  <si>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</si>
  <si>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</si>
  <si>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</si>
  <si>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</si>
  <si>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</si>
  <si>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</si>
  <si>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</si>
  <si>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</si>
  <si>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</si>
  <si>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</si>
  <si>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</si>
  <si>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</si>
  <si>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</si>
  <si>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</si>
  <si>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</si>
  <si>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</si>
  <si>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</si>
  <si>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</si>
  <si>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</si>
  <si>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</si>
  <si>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</si>
  <si>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</si>
  <si>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</si>
  <si>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</si>
  <si>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</si>
  <si>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</si>
  <si>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</si>
  <si>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</si>
  <si>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</si>
  <si>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</si>
  <si>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</si>
  <si>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</si>
  <si>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</si>
  <si>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</si>
  <si>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</si>
  <si>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</si>
  <si>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</si>
  <si>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</si>
  <si>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</si>
  <si>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</si>
  <si>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</si>
  <si>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</si>
  <si>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</si>
  <si>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</si>
  <si>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</si>
  <si>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</si>
  <si>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</si>
  <si>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</si>
  <si>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</si>
  <si>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</si>
  <si>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</si>
  <si>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</si>
  <si>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</si>
  <si>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</si>
  <si>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</si>
  <si>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</si>
  <si>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</si>
  <si>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</si>
  <si>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</si>
  <si>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</si>
  <si>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</si>
  <si>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</si>
  <si>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</si>
  <si>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</si>
  <si>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</si>
  <si>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</si>
  <si>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</si>
  <si>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</si>
  <si>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</si>
  <si>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</si>
  <si>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</si>
  <si>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</si>
  <si>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</si>
  <si>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</si>
  <si>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</si>
  <si>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</si>
  <si>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</si>
  <si>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</si>
  <si>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</si>
  <si>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</si>
  <si>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</si>
  <si>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</si>
  <si>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</si>
  <si>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</si>
  <si>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</si>
  <si>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</si>
  <si>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</si>
  <si>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</si>
  <si>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</si>
  <si>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</si>
  <si>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</si>
  <si>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</si>
  <si>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</si>
  <si>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</si>
  <si>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</si>
  <si>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</si>
  <si>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</si>
  <si>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</si>
  <si>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</si>
  <si>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</si>
  <si>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</si>
  <si>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</si>
  <si>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</si>
  <si>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</si>
  <si>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</si>
  <si>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</si>
  <si>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</si>
  <si>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</si>
  <si>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</si>
  <si>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</si>
  <si>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</si>
  <si>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</si>
  <si>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</si>
  <si>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</si>
  <si>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</si>
  <si>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</si>
  <si>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</si>
  <si>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</si>
  <si>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</si>
  <si>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</si>
  <si>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</si>
  <si>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</si>
  <si>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</si>
  <si>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</si>
  <si>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</si>
  <si>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</si>
  <si>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</si>
  <si>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</si>
  <si>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</si>
  <si>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</si>
  <si>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</si>
  <si>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</si>
  <si>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</si>
  <si>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</si>
  <si>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</si>
  <si>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</si>
  <si>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</si>
  <si>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</si>
  <si>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</si>
  <si>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</si>
  <si>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</si>
  <si>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</si>
  <si>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</si>
  <si>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</si>
  <si>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</si>
  <si>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</si>
  <si>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</si>
  <si>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</si>
  <si>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</si>
  <si>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</si>
  <si>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</si>
  <si>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</si>
  <si>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</si>
  <si>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</si>
  <si>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</si>
  <si>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</si>
  <si>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</si>
  <si>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</si>
  <si>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</si>
  <si>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</si>
  <si>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</si>
  <si>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</si>
  <si>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</si>
  <si>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</si>
  <si>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</si>
  <si>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</si>
  <si>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</si>
  <si>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</si>
  <si>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</si>
  <si>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</si>
  <si>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</si>
  <si>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</si>
  <si>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</si>
  <si>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</si>
  <si>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</si>
  <si>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</si>
  <si>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</si>
  <si>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</si>
  <si>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</si>
  <si>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</si>
  <si>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</si>
  <si>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</si>
  <si>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</si>
  <si>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</si>
  <si>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</si>
  <si>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</si>
  <si>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</si>
  <si>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</si>
  <si>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</si>
  <si>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</si>
  <si>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</si>
  <si>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</si>
  <si>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</si>
  <si>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</si>
  <si>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</si>
  <si>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</si>
  <si>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</si>
  <si>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</si>
  <si>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</si>
  <si>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</si>
  <si>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</si>
  <si>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</si>
  <si>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</si>
  <si>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</si>
  <si>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</si>
  <si>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</si>
  <si>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</si>
  <si>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</si>
  <si>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</si>
  <si>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</si>
  <si>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</si>
  <si>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</si>
  <si>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</si>
  <si>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</si>
  <si>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</si>
  <si>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</si>
  <si>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</si>
  <si>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</si>
  <si>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</si>
  <si>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</si>
  <si>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</si>
  <si>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</si>
  <si>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</si>
  <si>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</si>
  <si>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</si>
  <si>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</si>
  <si>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</si>
  <si>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</si>
  <si>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</si>
  <si>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</si>
  <si>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</si>
  <si>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</si>
  <si>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</si>
  <si>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</si>
  <si>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</si>
  <si>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</si>
  <si>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</si>
  <si>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</si>
  <si>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</si>
  <si>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</si>
  <si>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</si>
  <si>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</si>
  <si>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</si>
  <si>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</si>
  <si>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</si>
  <si>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</si>
  <si>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</si>
  <si>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</si>
  <si>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</si>
  <si>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</si>
  <si>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</si>
  <si>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</si>
  <si>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</si>
  <si>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</si>
  <si>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</si>
  <si>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</si>
  <si>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</si>
  <si>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</si>
  <si>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</si>
  <si>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</si>
  <si>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</si>
  <si>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</si>
  <si>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</si>
  <si>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</si>
  <si>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</si>
  <si>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</si>
  <si>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</si>
  <si>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</si>
  <si>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</si>
  <si>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</si>
  <si>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</si>
  <si>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</si>
  <si>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</si>
  <si>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</si>
  <si>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</si>
  <si>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</si>
  <si>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</si>
  <si>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</si>
  <si>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</si>
  <si>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</si>
  <si>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</si>
  <si>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</si>
  <si>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</si>
  <si>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</si>
  <si>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</si>
  <si>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</si>
  <si>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</si>
  <si>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</si>
  <si>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</si>
  <si>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</si>
  <si>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</si>
  <si>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</si>
  <si>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</si>
  <si>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</si>
  <si>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</si>
  <si>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</si>
  <si>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</si>
  <si>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</si>
  <si>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</si>
  <si>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</si>
  <si>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</si>
  <si>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</si>
  <si>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</si>
  <si>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</si>
  <si>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</si>
  <si>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</si>
  <si>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</si>
  <si>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</si>
  <si>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</si>
  <si>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</si>
  <si>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</si>
  <si>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</si>
  <si>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</si>
  <si>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</si>
  <si>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</si>
  <si>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</si>
  <si>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</si>
  <si>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</si>
  <si>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</si>
  <si>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</si>
  <si>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</si>
  <si>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</si>
  <si>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</si>
  <si>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</si>
  <si>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</si>
  <si>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</si>
  <si>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</si>
  <si>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</si>
  <si>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</si>
  <si>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</si>
  <si>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</si>
  <si>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</si>
  <si>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</si>
  <si>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</si>
  <si>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</si>
  <si>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</si>
  <si>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</si>
  <si>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</si>
  <si>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</si>
  <si>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</si>
  <si>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</si>
  <si>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</si>
  <si>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</si>
  <si>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</si>
  <si>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</si>
  <si>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</si>
  <si>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</si>
  <si>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</si>
  <si>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</si>
  <si>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</si>
  <si>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</si>
  <si>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</si>
  <si>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</si>
  <si>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</si>
  <si>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</si>
  <si>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</si>
  <si>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</si>
  <si>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</si>
  <si>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</si>
  <si>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</si>
  <si>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</si>
  <si>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</si>
  <si>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</si>
  <si>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</si>
  <si>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</si>
  <si>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</si>
  <si>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</si>
  <si>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</si>
  <si>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</si>
  <si>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</si>
  <si>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</si>
  <si>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</si>
  <si>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</si>
  <si>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</si>
  <si>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</si>
  <si>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</si>
  <si>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</si>
  <si>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</si>
  <si>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</si>
  <si>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</si>
  <si>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</si>
  <si>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</si>
  <si>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</si>
  <si>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</si>
  <si>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</si>
  <si>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</si>
  <si>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</si>
  <si>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</si>
  <si>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</si>
  <si>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</si>
  <si>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</si>
  <si>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</si>
  <si>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</si>
  <si>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</si>
  <si>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</si>
  <si>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</si>
  <si>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</si>
  <si>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</si>
  <si>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</si>
  <si>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</si>
  <si>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</si>
  <si>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</si>
  <si>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</si>
  <si>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</si>
  <si>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</si>
  <si>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</si>
  <si>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</si>
  <si>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</si>
  <si>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</si>
  <si>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</si>
  <si>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</si>
  <si>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</si>
  <si>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</si>
  <si>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</si>
  <si>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</si>
  <si>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</si>
  <si>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</si>
  <si>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</si>
  <si>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</si>
  <si>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</si>
  <si>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</si>
  <si>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</si>
  <si>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</si>
  <si>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</si>
  <si>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</si>
  <si>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</si>
  <si>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</si>
  <si>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</si>
  <si>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</si>
  <si>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</si>
  <si>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</si>
  <si>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</si>
  <si>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</si>
  <si>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</si>
  <si>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</si>
  <si>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</si>
  <si>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</si>
  <si>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</si>
  <si>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</si>
  <si>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</si>
  <si>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</si>
  <si>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</si>
  <si>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</si>
  <si>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</si>
  <si>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</si>
  <si>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</si>
  <si>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</si>
  <si>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</si>
  <si>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</si>
  <si>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</si>
  <si>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</si>
  <si>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</si>
  <si>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</si>
  <si>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</si>
  <si>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</si>
  <si>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</si>
  <si>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</si>
  <si>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</si>
  <si>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</si>
  <si>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</si>
  <si>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</si>
  <si>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</si>
  <si>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</si>
  <si>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</si>
  <si>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</si>
  <si>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</si>
  <si>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</si>
  <si>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</si>
  <si>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</si>
  <si>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</si>
  <si>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</si>
  <si>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</si>
  <si>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</si>
  <si>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</si>
  <si>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</si>
  <si>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</si>
  <si>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</si>
  <si>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</si>
  <si>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</si>
  <si>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</si>
  <si>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</si>
  <si>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</si>
  <si>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</si>
  <si>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</si>
  <si>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</si>
  <si>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</si>
  <si>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</si>
  <si>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</si>
  <si>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</si>
  <si>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</si>
  <si>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</si>
  <si>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</si>
  <si>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</si>
  <si>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</si>
  <si>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</si>
  <si>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</si>
  <si>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</si>
  <si>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</si>
  <si>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</si>
  <si>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</si>
  <si>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</si>
  <si>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</si>
  <si>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</si>
  <si>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</si>
  <si>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</si>
  <si>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</si>
  <si>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</si>
  <si>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</si>
  <si>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</si>
  <si>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</si>
  <si>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</si>
  <si>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</si>
  <si>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</si>
  <si>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</si>
  <si>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</si>
  <si>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</si>
  <si>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</si>
  <si>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</si>
  <si>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</si>
  <si>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</si>
  <si>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</si>
  <si>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</si>
  <si>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</si>
  <si>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</si>
  <si>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</si>
  <si>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</si>
  <si>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</si>
  <si>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</si>
  <si>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</si>
  <si>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</si>
  <si>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</si>
  <si>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</si>
  <si>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</si>
  <si>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</si>
  <si>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</si>
  <si>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</si>
  <si>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</si>
  <si>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</si>
  <si>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</si>
  <si>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</si>
  <si>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</si>
  <si>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</si>
  <si>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</si>
  <si>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</si>
  <si>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</si>
  <si>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</si>
  <si>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</si>
  <si>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</si>
  <si>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</si>
  <si>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</si>
  <si>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</si>
  <si>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</si>
  <si>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</si>
  <si>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</si>
  <si>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</si>
  <si>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</si>
  <si>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</si>
  <si>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</si>
  <si>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</si>
  <si>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</si>
  <si>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</si>
  <si>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</si>
  <si>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</si>
  <si>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</si>
  <si>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</si>
  <si>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</si>
  <si>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</si>
  <si>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</si>
  <si>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</si>
  <si>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</si>
  <si>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</si>
  <si>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</si>
  <si>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</si>
  <si>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</si>
  <si>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</si>
  <si>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</si>
  <si>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</si>
  <si>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</si>
  <si>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</si>
  <si>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</si>
  <si>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</si>
  <si>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</si>
  <si>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</si>
  <si>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</si>
  <si>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</si>
  <si>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</si>
  <si>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</si>
  <si>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</si>
  <si>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</si>
  <si>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</si>
  <si>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</si>
  <si>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</si>
  <si>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</si>
  <si>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</si>
  <si>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</si>
  <si>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</si>
  <si>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</si>
  <si>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</si>
  <si>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</si>
  <si>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</si>
  <si>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</si>
  <si>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</si>
  <si>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</si>
  <si>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</si>
  <si>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</si>
  <si>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</si>
  <si>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</si>
  <si>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</si>
  <si>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</si>
  <si>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</si>
  <si>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</si>
  <si>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</si>
  <si>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</si>
  <si>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</si>
  <si>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</si>
  <si>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</si>
  <si>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</si>
  <si>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</si>
  <si>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</si>
  <si>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</si>
  <si>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</si>
  <si>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</si>
  <si>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</si>
  <si>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</si>
  <si>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</si>
  <si>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</si>
  <si>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</si>
  <si>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</si>
  <si>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</si>
  <si>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</si>
  <si>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</si>
  <si>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</si>
  <si>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</si>
  <si>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</si>
  <si>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</si>
  <si>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</si>
  <si>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</si>
  <si>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</si>
  <si>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</si>
  <si>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</si>
  <si>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</si>
  <si>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</si>
  <si>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</si>
  <si>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</si>
  <si>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</si>
  <si>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</si>
  <si>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</si>
  <si>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</si>
  <si>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</si>
  <si>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</si>
  <si>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</si>
  <si>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</si>
  <si>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</si>
  <si>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</si>
  <si>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</si>
  <si>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</si>
  <si>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</si>
  <si>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</si>
  <si>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</si>
  <si>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</si>
  <si>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</si>
  <si>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</si>
  <si>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</si>
  <si>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</si>
  <si>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</si>
  <si>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</si>
  <si>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</si>
  <si>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</si>
  <si>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</si>
  <si>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</si>
  <si>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</si>
  <si>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</si>
  <si>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</si>
  <si>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</si>
  <si>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</si>
  <si>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</si>
  <si>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</si>
  <si>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</si>
  <si>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</si>
  <si>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</si>
  <si>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</si>
  <si>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</si>
  <si>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</si>
  <si>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</si>
  <si>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</si>
  <si>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</si>
  <si>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</si>
  <si>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</si>
  <si>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</si>
  <si>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</si>
  <si>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</si>
  <si>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</si>
  <si>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</si>
  <si>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</si>
  <si>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</si>
  <si>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</si>
  <si>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</si>
  <si>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</si>
  <si>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</si>
  <si>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</si>
  <si>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</si>
  <si>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</si>
  <si>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</si>
  <si>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</si>
  <si>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</si>
  <si>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</si>
  <si>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</si>
  <si>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</si>
  <si>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</si>
  <si>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</si>
  <si>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</si>
  <si>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</si>
  <si>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</si>
  <si>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</si>
  <si>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</si>
  <si>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</si>
  <si>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</si>
  <si>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</si>
  <si>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</si>
  <si>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</si>
  <si>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</si>
  <si>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</si>
  <si>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</si>
  <si>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</si>
  <si>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</si>
  <si>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</si>
  <si>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</si>
  <si>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</si>
  <si>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</si>
  <si>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</si>
  <si>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</si>
  <si>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</si>
  <si>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</si>
  <si>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</si>
  <si>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</si>
  <si>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</si>
  <si>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</si>
  <si>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</si>
  <si>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</si>
  <si>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</si>
  <si>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</si>
  <si>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</si>
  <si>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</si>
  <si>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</si>
  <si>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</si>
  <si>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</si>
  <si>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</si>
  <si>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</si>
  <si>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</si>
  <si>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</si>
  <si>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</si>
  <si>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</si>
  <si>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</si>
  <si>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</si>
  <si>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</si>
  <si>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</si>
  <si>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</si>
  <si>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</si>
  <si>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</si>
  <si>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</si>
  <si>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</si>
  <si>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</si>
  <si>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</si>
  <si>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</si>
  <si>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</si>
  <si>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</si>
  <si>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</si>
  <si>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</si>
  <si>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</si>
  <si>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</si>
  <si>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</si>
  <si>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</si>
  <si>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</si>
  <si>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</si>
  <si>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</si>
  <si>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</si>
  <si>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</si>
  <si>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</si>
  <si>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</si>
  <si>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</si>
  <si>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</si>
  <si>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</si>
  <si>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</si>
  <si>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</si>
  <si>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</si>
  <si>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</si>
  <si>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</si>
  <si>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</si>
  <si>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</si>
  <si>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</si>
  <si>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</si>
  <si>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</si>
  <si>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</si>
  <si>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</si>
  <si>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</si>
  <si>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</si>
  <si>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</si>
  <si>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</si>
  <si>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</si>
  <si>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</si>
  <si>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</si>
  <si>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</si>
  <si>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</si>
  <si>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</si>
  <si>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</si>
  <si>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</si>
  <si>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</si>
  <si>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</si>
  <si>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</si>
  <si>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</si>
  <si>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</si>
  <si>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</si>
  <si>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</si>
  <si>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</si>
  <si>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</si>
  <si>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</si>
  <si>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</si>
  <si>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</si>
  <si>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</si>
  <si>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</si>
  <si>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</si>
  <si>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</si>
  <si>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</si>
  <si>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</si>
  <si>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</si>
  <si>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</si>
  <si>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</si>
  <si>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</si>
  <si>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</si>
  <si>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</si>
  <si>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</si>
  <si>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</si>
  <si>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</si>
  <si>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</si>
  <si>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</si>
  <si>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</si>
  <si>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</si>
  <si>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</si>
  <si>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</si>
  <si>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</si>
  <si>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</si>
  <si>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</si>
  <si>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</si>
  <si>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</si>
  <si>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</si>
  <si>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</si>
  <si>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</si>
  <si>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</si>
  <si>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</si>
  <si>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</si>
  <si>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</si>
  <si>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</si>
  <si>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</si>
  <si>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</si>
  <si>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</si>
  <si>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</si>
  <si>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</si>
  <si>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</si>
  <si>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</si>
  <si>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</si>
  <si>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</si>
  <si>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</si>
  <si>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</si>
  <si>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</si>
  <si>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</si>
  <si>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</si>
  <si>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</si>
  <si>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</si>
  <si>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</si>
  <si>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</si>
  <si>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</si>
  <si>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</si>
  <si>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</si>
  <si>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</si>
  <si>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</si>
  <si>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</si>
  <si>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</si>
  <si>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</si>
  <si>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</si>
  <si>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</si>
  <si>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</si>
  <si>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</si>
  <si>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</si>
  <si>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</si>
  <si>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</si>
  <si>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</si>
  <si>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</si>
  <si>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</si>
  <si>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</si>
  <si>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</si>
  <si>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</si>
  <si>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</si>
  <si>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</si>
  <si>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</si>
  <si>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</si>
  <si>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</si>
  <si>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</si>
  <si>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</si>
  <si>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</si>
  <si>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</si>
  <si>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</si>
  <si>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</si>
  <si>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</si>
  <si>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</si>
  <si>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</si>
  <si>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</si>
  <si>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</si>
  <si>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</si>
  <si>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</si>
  <si>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</si>
  <si>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</si>
  <si>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</si>
  <si>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</si>
  <si>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</si>
  <si>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</si>
  <si>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</si>
  <si>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</si>
  <si>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</si>
  <si>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</si>
  <si>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</si>
  <si>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</si>
  <si>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</si>
  <si>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</si>
  <si>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</si>
  <si>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</si>
  <si>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</si>
  <si>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</si>
  <si>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</si>
  <si>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</si>
  <si>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</si>
  <si>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</si>
  <si>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</si>
  <si>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</si>
  <si>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</si>
  <si>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</si>
  <si>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</si>
  <si>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</si>
  <si>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</si>
  <si>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</si>
  <si>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</si>
  <si>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</si>
  <si>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</si>
  <si>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</si>
  <si>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</si>
  <si>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</si>
  <si>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</si>
  <si>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</si>
  <si>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</si>
  <si>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</si>
  <si>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</si>
  <si>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</si>
  <si>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</si>
  <si>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</si>
  <si>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</si>
  <si>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</si>
  <si>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</si>
  <si>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</si>
  <si>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</si>
  <si>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</si>
  <si>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</si>
  <si>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</si>
  <si>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</si>
  <si>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</si>
  <si>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</si>
  <si>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</si>
  <si>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</si>
  <si>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</si>
  <si>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</si>
  <si>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</si>
  <si>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</si>
  <si>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</si>
  <si>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</si>
  <si>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</si>
  <si>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</si>
  <si>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</si>
  <si>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</si>
  <si>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</si>
  <si>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</si>
  <si>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</si>
  <si>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</si>
  <si>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</si>
  <si>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</si>
  <si>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</si>
  <si>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</si>
  <si>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</si>
  <si>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</si>
  <si>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</si>
  <si>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</si>
  <si>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</si>
  <si>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</si>
  <si>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</si>
  <si>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</si>
  <si>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</si>
  <si>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</si>
  <si>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</si>
  <si>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</si>
  <si>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</si>
  <si>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</si>
  <si>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</si>
  <si>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</si>
  <si>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</si>
  <si>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</si>
  <si>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</si>
  <si>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</si>
  <si>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</si>
  <si>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</si>
  <si>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</si>
  <si>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</si>
  <si>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</si>
  <si>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</si>
  <si>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</si>
  <si>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</si>
  <si>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</si>
  <si>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</si>
  <si>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</si>
  <si>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</si>
  <si>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</si>
  <si>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</si>
  <si>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</si>
  <si>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</si>
  <si>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</si>
  <si>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</si>
  <si>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</si>
  <si>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</si>
  <si>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</si>
  <si>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</si>
  <si>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</si>
  <si>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</si>
  <si>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</si>
  <si>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</si>
  <si>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</si>
  <si>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</si>
  <si>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</si>
  <si>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</si>
  <si>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</si>
  <si>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</si>
  <si>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</si>
  <si>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</si>
  <si>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</si>
  <si>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</si>
  <si>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</si>
  <si>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</si>
  <si>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</si>
  <si>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</si>
  <si>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</si>
  <si>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</si>
  <si>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</si>
  <si>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</si>
  <si>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</si>
  <si>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</si>
  <si>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</si>
  <si>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</si>
  <si>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</si>
  <si>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</si>
  <si>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</si>
  <si>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</si>
  <si>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</si>
  <si>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</si>
  <si>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</si>
  <si>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</si>
  <si>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</si>
  <si>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</si>
  <si>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</si>
  <si>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</si>
  <si>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</si>
  <si>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</si>
  <si>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</si>
  <si>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</si>
  <si>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</si>
  <si>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</si>
  <si>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</si>
  <si>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</si>
  <si>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</si>
  <si>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</si>
  <si>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</si>
  <si>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</si>
  <si>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</si>
  <si>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</si>
  <si>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</si>
  <si>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</si>
  <si>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</si>
  <si>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</si>
  <si>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</si>
  <si>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</si>
  <si>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</si>
  <si>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</si>
  <si>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</si>
  <si>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</si>
  <si>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</si>
  <si>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</si>
  <si>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</si>
  <si>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</si>
  <si>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</si>
  <si>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</si>
  <si>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</si>
  <si>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</si>
  <si>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</si>
  <si>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</si>
  <si>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</si>
  <si>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</si>
  <si>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</si>
  <si>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</si>
  <si>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</si>
  <si>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</si>
  <si>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</si>
  <si>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</si>
  <si>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</si>
  <si>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</si>
  <si>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</si>
  <si>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</si>
  <si>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</si>
  <si>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</si>
  <si>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</si>
  <si>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</si>
  <si>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</si>
  <si>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</si>
  <si>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</si>
  <si>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</si>
  <si>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</si>
  <si>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</si>
  <si>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</si>
  <si>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</si>
  <si>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</si>
  <si>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</si>
  <si>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</si>
  <si>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</si>
  <si>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</si>
  <si>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</si>
  <si>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</si>
  <si>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</si>
  <si>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</si>
  <si>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</si>
  <si>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</si>
  <si>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</si>
  <si>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</si>
  <si>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</si>
  <si>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</si>
  <si>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</si>
  <si>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</si>
  <si>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</si>
  <si>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</si>
  <si>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</si>
  <si>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</si>
  <si>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</si>
  <si>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</si>
  <si>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</si>
  <si>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</si>
  <si>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</si>
  <si>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</si>
  <si>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</si>
  <si>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</si>
  <si>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</si>
  <si>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</si>
  <si>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</si>
  <si>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</si>
  <si>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</si>
  <si>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</si>
  <si>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</si>
  <si>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</si>
  <si>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</si>
  <si>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</si>
  <si>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</si>
  <si>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</si>
  <si>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</si>
  <si>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</si>
  <si>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</si>
  <si>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</si>
  <si>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</si>
  <si>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</si>
  <si>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</si>
  <si>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</si>
  <si>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</si>
  <si>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</si>
  <si>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</si>
  <si>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</si>
  <si>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</si>
  <si>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</si>
  <si>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</si>
  <si>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</si>
  <si>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</si>
  <si>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</si>
  <si>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</si>
  <si>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</si>
  <si>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</si>
  <si>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</si>
  <si>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</si>
  <si>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</si>
  <si>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</si>
  <si>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</si>
  <si>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</si>
  <si>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</si>
  <si>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</si>
  <si>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</si>
  <si>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</si>
  <si>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</si>
  <si>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</si>
  <si>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</si>
  <si>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</si>
  <si>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</si>
  <si>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</si>
  <si>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</si>
  <si>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</si>
  <si>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</si>
  <si>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</si>
  <si>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</si>
  <si>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</si>
  <si>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</si>
  <si>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</si>
  <si>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</si>
  <si>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</si>
  <si>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</si>
  <si>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</si>
  <si>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</si>
  <si>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</si>
  <si>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</si>
  <si>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</si>
  <si>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</si>
  <si>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</si>
  <si>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</si>
  <si>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</si>
  <si>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</si>
  <si>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</si>
  <si>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</si>
  <si>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</si>
  <si>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</si>
  <si>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</si>
  <si>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</si>
  <si>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</si>
  <si>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</si>
  <si>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</si>
  <si>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</si>
  <si>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</si>
  <si>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</si>
  <si>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</si>
  <si>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</si>
  <si>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</si>
  <si>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</si>
  <si>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</si>
  <si>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</si>
  <si>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</si>
  <si>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</si>
  <si>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</si>
  <si>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</si>
  <si>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</si>
  <si>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</si>
  <si>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</si>
  <si>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</si>
  <si>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</si>
  <si>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</si>
  <si>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</si>
  <si>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</si>
  <si>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</si>
  <si>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</si>
  <si>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</si>
  <si>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</si>
  <si>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</si>
  <si>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</si>
  <si>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</si>
  <si>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</si>
  <si>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</si>
  <si>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</si>
  <si>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</si>
  <si>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</si>
  <si>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</si>
  <si>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</si>
  <si>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</si>
  <si>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</si>
  <si>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</si>
  <si>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</si>
  <si>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</si>
  <si>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</si>
  <si>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</si>
  <si>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</si>
  <si>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</si>
  <si>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</si>
  <si>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</si>
  <si>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</si>
  <si>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</si>
  <si>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</si>
  <si>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</si>
  <si>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</si>
  <si>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</si>
  <si>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</si>
  <si>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</si>
  <si>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</si>
  <si>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</si>
  <si>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</si>
  <si>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</si>
  <si>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</si>
  <si>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</si>
  <si>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</si>
  <si>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</si>
  <si>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</si>
  <si>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</si>
  <si>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</si>
  <si>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</si>
  <si>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</si>
  <si>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</si>
  <si>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</si>
  <si>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</si>
  <si>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</si>
  <si>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</si>
  <si>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</si>
  <si>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</si>
  <si>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</si>
  <si>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</si>
  <si>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</si>
  <si>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</si>
  <si>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</si>
  <si>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</si>
  <si>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</si>
  <si>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</si>
  <si>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</si>
  <si>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</si>
  <si>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</si>
  <si>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</si>
  <si>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</si>
  <si>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</si>
  <si>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</si>
  <si>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</si>
  <si>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</si>
  <si>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</si>
  <si>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</si>
  <si>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</si>
  <si>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</si>
  <si>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</si>
  <si>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</si>
  <si>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</si>
  <si>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</si>
  <si>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</si>
  <si>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</si>
  <si>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</si>
  <si>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</si>
  <si>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</si>
  <si>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</si>
  <si>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</si>
  <si>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</si>
  <si>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</si>
  <si>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</si>
  <si>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</si>
  <si>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</si>
  <si>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</si>
  <si>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</si>
  <si>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</si>
  <si>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</si>
  <si>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</si>
  <si>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</si>
  <si>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</si>
  <si>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</si>
  <si>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</si>
  <si>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</si>
  <si>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</si>
  <si>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</si>
  <si>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</si>
  <si>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</si>
  <si>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</si>
  <si>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</si>
  <si>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</si>
  <si>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</si>
  <si>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</si>
  <si>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</si>
  <si>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</si>
  <si>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</si>
  <si>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</si>
  <si>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</si>
  <si>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</si>
  <si>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</si>
  <si>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</si>
  <si>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</si>
  <si>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</si>
  <si>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</si>
  <si>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</si>
  <si>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</si>
  <si>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</si>
  <si>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</si>
  <si>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</si>
  <si>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</si>
  <si>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</si>
  <si>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</si>
  <si>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</si>
  <si>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</si>
  <si>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</si>
  <si>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</si>
  <si>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</si>
  <si>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</si>
  <si>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</si>
  <si>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</si>
  <si>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</si>
  <si>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</si>
  <si>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</si>
  <si>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</si>
  <si>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</si>
  <si>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</si>
  <si>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</si>
  <si>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</si>
  <si>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</si>
  <si>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</si>
  <si>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</si>
  <si>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</si>
  <si>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</si>
  <si>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</si>
  <si>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</si>
  <si>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</si>
  <si>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</si>
  <si>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</si>
  <si>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</si>
  <si>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</si>
  <si>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</si>
  <si>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</si>
  <si>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</si>
  <si>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</si>
  <si>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</si>
  <si>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</si>
  <si>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</si>
  <si>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</si>
  <si>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</si>
  <si>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</si>
  <si>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</si>
  <si>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</si>
  <si>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</si>
  <si>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</si>
  <si>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</si>
  <si>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</si>
  <si>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</si>
  <si>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</si>
  <si>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</si>
  <si>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</si>
  <si>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</si>
  <si>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</si>
  <si>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</si>
  <si>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</si>
  <si>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</si>
  <si>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</si>
  <si>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</si>
  <si>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</si>
  <si>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</si>
  <si>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</si>
  <si>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</si>
  <si>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</si>
  <si>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</si>
  <si>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</si>
  <si>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</si>
  <si>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</si>
  <si>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</si>
  <si>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</si>
  <si>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</si>
  <si>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</si>
  <si>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</si>
  <si>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</si>
  <si>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</si>
  <si>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</si>
  <si>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</si>
  <si>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</si>
  <si>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</si>
  <si>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</si>
  <si>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</si>
  <si>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</si>
  <si>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</si>
  <si>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</si>
  <si>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</si>
  <si>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</si>
  <si>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</si>
  <si>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</si>
  <si>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</si>
  <si>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</si>
  <si>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</si>
  <si>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</si>
  <si>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</si>
  <si>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</si>
  <si>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</si>
  <si>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</si>
  <si>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</si>
  <si>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</si>
  <si>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</si>
  <si>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</si>
  <si>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</si>
  <si>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</si>
  <si>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</si>
  <si>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</si>
  <si>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</si>
  <si>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</si>
  <si>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</si>
  <si>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</si>
  <si>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</si>
  <si>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</si>
  <si>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</si>
  <si>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</si>
  <si>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</si>
  <si>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</si>
  <si>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</si>
  <si>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</si>
  <si>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</si>
  <si>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</si>
  <si>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</si>
  <si>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</si>
  <si>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</si>
  <si>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</si>
  <si>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</si>
  <si>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</si>
  <si>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</si>
  <si>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</si>
  <si>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</si>
  <si>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</si>
  <si>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</si>
  <si>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</si>
  <si>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</si>
  <si>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</si>
  <si>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</si>
  <si>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</si>
  <si>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</si>
  <si>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</si>
  <si>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</si>
  <si>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</si>
  <si>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</si>
  <si>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</si>
  <si>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</si>
  <si>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</si>
  <si>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</si>
  <si>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</si>
  <si>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</si>
  <si>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</si>
  <si>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</si>
  <si>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</si>
  <si>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</si>
  <si>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</si>
  <si>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</si>
  <si>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</si>
  <si>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</si>
  <si>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</si>
  <si>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</si>
  <si>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</si>
  <si>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</si>
  <si>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</si>
  <si>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</si>
  <si>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</si>
  <si>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</si>
  <si>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</si>
  <si>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</si>
  <si>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</si>
  <si>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</si>
  <si>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</si>
  <si>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</si>
  <si>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</si>
  <si>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</si>
  <si>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</si>
  <si>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</si>
  <si>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</si>
  <si>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</si>
  <si>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</si>
  <si>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</si>
  <si>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</si>
  <si>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</si>
  <si>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</si>
  <si>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</si>
  <si>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</si>
  <si>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</si>
  <si>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</si>
  <si>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</si>
  <si>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</si>
  <si>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</si>
  <si>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</si>
  <si>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</si>
  <si>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</si>
  <si>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</si>
  <si>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</si>
  <si>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</si>
  <si>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</si>
  <si>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</si>
  <si>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</si>
  <si>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</si>
  <si>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</si>
  <si>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</si>
  <si>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</si>
  <si>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</si>
  <si>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</si>
  <si>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</si>
  <si>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</si>
  <si>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</si>
  <si>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</si>
  <si>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</si>
  <si>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</si>
  <si>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</si>
  <si>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</si>
  <si>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</si>
  <si>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</si>
  <si>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</si>
  <si>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</si>
  <si>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</si>
  <si>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</si>
  <si>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</si>
  <si>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</si>
  <si>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</si>
  <si>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</si>
  <si>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</si>
  <si>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</si>
  <si>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</si>
  <si>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</si>
  <si>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</si>
  <si>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</si>
  <si>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</si>
  <si>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</si>
  <si>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</si>
  <si>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</si>
  <si>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</si>
  <si>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</si>
  <si>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</si>
  <si>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</si>
  <si>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</si>
  <si>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</si>
  <si>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</si>
  <si>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</si>
  <si>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</si>
  <si>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</si>
  <si>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</si>
  <si>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</si>
  <si>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</si>
  <si>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</si>
  <si>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</si>
  <si>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</si>
  <si>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</si>
  <si>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</si>
  <si>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</si>
  <si>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</si>
  <si>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</si>
  <si>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</si>
  <si>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</si>
  <si>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</si>
  <si>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</si>
  <si>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</si>
  <si>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</si>
  <si>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</si>
  <si>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</si>
  <si>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</si>
  <si>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</si>
  <si>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</si>
  <si>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</si>
  <si>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</si>
  <si>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</si>
  <si>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</si>
  <si>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</si>
  <si>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</si>
  <si>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</si>
  <si>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</si>
  <si>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</si>
  <si>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</si>
  <si>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</si>
  <si>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</si>
  <si>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</si>
  <si>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</si>
  <si>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</si>
  <si>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</si>
  <si>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</si>
  <si>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</si>
  <si>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</si>
  <si>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</si>
  <si>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</si>
  <si>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</si>
  <si>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</si>
  <si>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</si>
  <si>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</si>
  <si>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</si>
  <si>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</si>
  <si>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</si>
  <si>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</si>
  <si>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</si>
  <si>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</si>
  <si>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</si>
  <si>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</si>
  <si>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</si>
  <si>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</si>
  <si>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</si>
  <si>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</si>
  <si>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</si>
  <si>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</si>
  <si>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</si>
  <si>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</si>
  <si>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</si>
  <si>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</si>
  <si>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</si>
  <si>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</si>
  <si>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</si>
  <si>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</si>
  <si>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</si>
  <si>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</si>
  <si>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</si>
  <si>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</si>
  <si>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</si>
  <si>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</si>
  <si>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</si>
  <si>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</si>
  <si>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</si>
  <si>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</si>
  <si>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</si>
  <si>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</si>
  <si>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</si>
  <si>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</si>
  <si>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</si>
  <si>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</si>
  <si>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</si>
  <si>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</si>
  <si>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</si>
  <si>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</si>
  <si>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</si>
  <si>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</si>
  <si>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</si>
  <si>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</si>
  <si>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</si>
  <si>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</si>
  <si>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</si>
  <si>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</si>
  <si>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</si>
  <si>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</si>
  <si>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</si>
  <si>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</si>
  <si>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</si>
  <si>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</si>
  <si>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</si>
  <si>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</si>
  <si>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</si>
  <si>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</si>
  <si>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</si>
  <si>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</si>
  <si>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</si>
  <si>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</si>
  <si>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</si>
  <si>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</si>
  <si>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</si>
  <si>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</si>
  <si>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</si>
  <si>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</si>
  <si>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</si>
  <si>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</si>
  <si>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</si>
  <si>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</si>
  <si>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</si>
  <si>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</si>
  <si>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</si>
  <si>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</si>
  <si>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</si>
  <si>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</si>
  <si>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</si>
  <si>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</si>
  <si>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</si>
  <si>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</si>
  <si>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</si>
  <si>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</si>
  <si>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</si>
  <si>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</si>
  <si>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</si>
  <si>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</si>
  <si>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</si>
  <si>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</si>
  <si>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</si>
  <si>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</si>
  <si>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</si>
  <si>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</si>
  <si>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</si>
  <si>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</si>
  <si>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</si>
  <si>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</si>
  <si>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</si>
  <si>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</si>
  <si>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</si>
  <si>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</si>
  <si>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</si>
  <si>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</si>
  <si>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</si>
  <si>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</si>
  <si>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</si>
  <si>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</si>
  <si>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</si>
  <si>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</si>
  <si>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</si>
  <si>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</si>
  <si>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</si>
  <si>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</si>
  <si>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</si>
  <si>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</si>
  <si>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</si>
  <si>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</si>
  <si>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</si>
  <si>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</si>
  <si>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</si>
  <si>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</si>
  <si>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</si>
  <si>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</si>
  <si>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</si>
  <si>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</si>
  <si>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</si>
  <si>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</si>
  <si>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</si>
  <si>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</si>
  <si>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</si>
  <si>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</si>
  <si>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</si>
  <si>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</si>
  <si>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</si>
  <si>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</si>
  <si>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</si>
  <si>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</si>
  <si>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</si>
  <si>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</si>
  <si>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</si>
  <si>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</si>
  <si>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</si>
  <si>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</si>
  <si>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</si>
  <si>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</si>
  <si>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</si>
  <si>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</si>
  <si>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</si>
  <si>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</si>
  <si>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</si>
  <si>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</si>
  <si>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</si>
  <si>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</si>
  <si>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</si>
  <si>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</si>
  <si>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</si>
  <si>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</si>
  <si>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</si>
  <si>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</si>
  <si>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</si>
  <si>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</si>
  <si>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</si>
  <si>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</si>
  <si>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</si>
  <si>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</si>
  <si>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</si>
  <si>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</si>
  <si>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</si>
  <si>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</si>
  <si>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</si>
  <si>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</si>
  <si>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</si>
  <si>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</si>
  <si>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</si>
  <si>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</si>
  <si>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</si>
  <si>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</si>
  <si>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</si>
  <si>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</si>
  <si>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</si>
  <si>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</si>
  <si>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</si>
  <si>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</si>
  <si>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</si>
  <si>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</si>
  <si>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</si>
  <si>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</si>
  <si>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</si>
  <si>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</si>
  <si>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</si>
  <si>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</si>
  <si>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</si>
  <si>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</si>
  <si>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</si>
  <si>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</si>
  <si>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</si>
  <si>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</si>
  <si>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</si>
  <si>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</si>
  <si>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</si>
  <si>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</si>
  <si>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</si>
  <si>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</si>
  <si>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</si>
  <si>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</si>
  <si>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</si>
  <si>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</si>
  <si>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</si>
  <si>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</si>
  <si>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</si>
  <si>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</si>
  <si>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</si>
  <si>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</si>
  <si>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</si>
  <si>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</si>
  <si>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</si>
  <si>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</si>
  <si>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</si>
  <si>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</si>
  <si>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</si>
  <si>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</si>
  <si>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</si>
  <si>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</si>
  <si>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</si>
  <si>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</si>
  <si>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</si>
  <si>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</si>
  <si>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</si>
  <si>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</si>
  <si>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</si>
  <si>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</si>
  <si>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</si>
  <si>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</si>
  <si>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</si>
  <si>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</si>
  <si>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</si>
  <si>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</si>
  <si>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</si>
  <si>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</si>
  <si>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</si>
  <si>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</si>
  <si>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</si>
  <si>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</si>
  <si>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</si>
  <si>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</si>
  <si>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</si>
  <si>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</si>
  <si>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</si>
  <si>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</si>
  <si>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</si>
  <si>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</si>
  <si>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</si>
  <si>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</si>
  <si>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</si>
  <si>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</si>
  <si>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</si>
  <si>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</si>
  <si>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</si>
  <si>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</si>
  <si>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</si>
  <si>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</si>
  <si>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</si>
  <si>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</si>
  <si>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</si>
  <si>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</si>
  <si>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</si>
  <si>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</si>
  <si>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</si>
  <si>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</si>
  <si>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</si>
  <si>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</si>
  <si>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</si>
  <si>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</si>
  <si>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</si>
  <si>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</si>
  <si>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</si>
  <si>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</si>
  <si>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</si>
  <si>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</si>
  <si>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</si>
  <si>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</si>
  <si>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</si>
  <si>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</si>
  <si>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</si>
  <si>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</si>
  <si>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</si>
  <si>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</si>
  <si>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</si>
  <si>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</si>
  <si>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</si>
  <si>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</si>
  <si>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</si>
  <si>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</si>
  <si>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</si>
  <si>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</si>
  <si>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</si>
  <si>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</si>
  <si>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</si>
  <si>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</si>
  <si>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</si>
  <si>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</si>
  <si>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</si>
  <si>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</si>
  <si>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</si>
  <si>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</si>
  <si>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</si>
  <si>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</si>
  <si>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</si>
  <si>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</si>
  <si>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</si>
  <si>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</si>
  <si>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</si>
  <si>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</si>
  <si>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</si>
  <si>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</si>
  <si>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</si>
  <si>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</si>
  <si>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</si>
  <si>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</si>
  <si>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</si>
  <si>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</si>
  <si>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</si>
  <si>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</si>
  <si>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</si>
  <si>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</si>
  <si>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</si>
  <si>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</si>
  <si>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</si>
  <si>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</si>
  <si>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</si>
  <si>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</si>
  <si>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</si>
  <si>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</si>
  <si>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</si>
  <si>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</si>
  <si>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</si>
  <si>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</si>
  <si>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</si>
  <si>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</si>
  <si>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</si>
  <si>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</si>
  <si>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</si>
  <si>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</si>
  <si>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</si>
  <si>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</si>
  <si>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</si>
  <si>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</si>
  <si>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</si>
  <si>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</si>
  <si>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</si>
  <si>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</si>
  <si>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</si>
  <si>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</si>
  <si>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</si>
  <si>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</si>
  <si>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</si>
  <si>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</si>
  <si>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</si>
  <si>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</si>
  <si>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</si>
  <si>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</si>
  <si>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</si>
  <si>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</si>
  <si>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</si>
  <si>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</si>
  <si>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</si>
  <si>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</si>
  <si>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</si>
  <si>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</si>
  <si>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</si>
  <si>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</si>
  <si>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</si>
  <si>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</si>
  <si>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</si>
  <si>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</si>
  <si>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</si>
  <si>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</si>
  <si>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</si>
  <si>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</si>
  <si>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</si>
  <si>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</si>
  <si>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</si>
  <si>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</si>
  <si>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</si>
  <si>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</si>
  <si>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</si>
  <si>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</si>
  <si>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</si>
  <si>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</si>
  <si>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</si>
  <si>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</si>
  <si>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</si>
  <si>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</si>
  <si>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</si>
  <si>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</si>
  <si>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</si>
  <si>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</si>
  <si>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</si>
  <si>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</si>
  <si>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</si>
  <si>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</si>
  <si>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</si>
  <si>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</si>
  <si>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</si>
  <si>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</si>
  <si>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</si>
  <si>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</si>
  <si>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</si>
  <si>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</si>
  <si>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</si>
  <si>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</si>
  <si>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</si>
  <si>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</si>
  <si>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</si>
  <si>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</si>
  <si>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</si>
  <si>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</si>
  <si>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</si>
  <si>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</si>
  <si>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</si>
  <si>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</si>
  <si>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</si>
  <si>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</si>
  <si>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</si>
  <si>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</si>
  <si>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</si>
  <si>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</si>
  <si>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</si>
  <si>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</si>
  <si>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</si>
  <si>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</si>
  <si>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</si>
  <si>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</si>
  <si>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</si>
  <si>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</si>
  <si>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</si>
  <si>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</si>
  <si>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</si>
  <si>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</si>
  <si>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</si>
  <si>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</si>
  <si>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</si>
  <si>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</si>
  <si>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</si>
  <si>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</si>
  <si>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</si>
  <si>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</si>
  <si>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</si>
  <si>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</si>
  <si>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</si>
  <si>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</si>
  <si>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</si>
  <si>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</si>
  <si>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</si>
  <si>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</si>
  <si>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</si>
  <si>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</si>
  <si>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</si>
  <si>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</si>
  <si>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</si>
  <si>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</si>
  <si>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</si>
  <si>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</si>
  <si>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</si>
  <si>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</si>
  <si>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</si>
  <si>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</si>
  <si>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</si>
  <si>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</si>
  <si>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</si>
  <si>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</si>
  <si>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</si>
  <si>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</si>
  <si>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</si>
  <si>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</si>
  <si>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</si>
  <si>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</si>
  <si>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</si>
  <si>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</si>
  <si>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</si>
  <si>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</si>
  <si>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</si>
  <si>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</si>
  <si>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</si>
  <si>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</si>
  <si>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</si>
  <si>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</si>
  <si>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</si>
  <si>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</si>
  <si>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</si>
  <si>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</si>
  <si>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</si>
  <si>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</si>
  <si>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</si>
  <si>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</si>
  <si>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</si>
  <si>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</si>
  <si>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</si>
  <si>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</si>
  <si>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</si>
  <si>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</si>
  <si>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</si>
  <si>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</si>
  <si>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</si>
  <si>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</si>
  <si>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</si>
  <si>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</si>
  <si>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</si>
  <si>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</si>
  <si>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</si>
  <si>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</si>
  <si>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</si>
  <si>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</si>
  <si>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</si>
  <si>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</si>
  <si>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</si>
  <si>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</si>
  <si>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</si>
  <si>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</si>
  <si>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</si>
  <si>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</si>
  <si>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</si>
  <si>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</si>
  <si>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</si>
  <si>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</si>
  <si>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</si>
  <si>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</si>
  <si>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</si>
  <si>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</si>
  <si>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</si>
  <si>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</si>
  <si>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</si>
  <si>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</si>
  <si>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</si>
  <si>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</si>
  <si>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</si>
  <si>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</si>
  <si>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</si>
  <si>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</si>
  <si>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</si>
  <si>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</si>
  <si>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</si>
  <si>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</si>
  <si>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</si>
  <si>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</si>
  <si>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</si>
  <si>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</si>
  <si>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</si>
  <si>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</si>
  <si>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</si>
  <si>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</si>
  <si>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</si>
  <si>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</si>
  <si>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</si>
  <si>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</si>
  <si>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</si>
  <si>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</si>
  <si>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</si>
  <si>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</si>
  <si>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</si>
  <si>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</si>
  <si>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</si>
  <si>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</si>
  <si>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</si>
  <si>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</si>
  <si>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</si>
  <si>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</si>
  <si>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</si>
  <si>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</si>
  <si>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</si>
  <si>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</si>
  <si>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</si>
  <si>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</si>
  <si>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</si>
  <si>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</si>
  <si>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</si>
  <si>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</si>
  <si>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</si>
  <si>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</si>
  <si>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</si>
  <si>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</si>
  <si>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</si>
  <si>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</si>
  <si>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</si>
  <si>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</si>
  <si>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</si>
  <si>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</si>
  <si>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</si>
  <si>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</si>
  <si>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</si>
  <si>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</si>
  <si>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</si>
  <si>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</si>
  <si>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</si>
  <si>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</si>
  <si>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</si>
  <si>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</si>
  <si>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</si>
  <si>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</si>
  <si>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</si>
  <si>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</si>
  <si>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</si>
  <si>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</si>
  <si>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</si>
  <si>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</si>
  <si>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</si>
  <si>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</si>
  <si>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</si>
  <si>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</si>
  <si>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</si>
  <si>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</si>
  <si>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</si>
  <si>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</si>
  <si>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</si>
  <si>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</si>
  <si>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</si>
  <si>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</si>
  <si>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</si>
  <si>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</si>
  <si>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</si>
  <si>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</si>
  <si>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</si>
  <si>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</si>
  <si>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</si>
  <si>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</si>
  <si>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</si>
  <si>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</si>
  <si>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</si>
  <si>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</si>
  <si>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</si>
  <si>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</si>
  <si>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</si>
  <si>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</si>
  <si>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</si>
  <si>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</si>
  <si>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</si>
  <si>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</si>
  <si>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</si>
  <si>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</si>
  <si>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</si>
  <si>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</si>
  <si>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</si>
  <si>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</si>
  <si>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</si>
  <si>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</si>
  <si>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</si>
  <si>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</si>
  <si>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</si>
  <si>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</si>
  <si>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</si>
  <si>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</si>
  <si>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</si>
  <si>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</si>
  <si>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</si>
  <si>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</si>
  <si>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</si>
  <si>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</si>
  <si>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</si>
  <si>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</si>
  <si>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</si>
  <si>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</si>
  <si>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</si>
  <si>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</si>
  <si>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</si>
  <si>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</si>
  <si>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</si>
  <si>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</si>
  <si>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</si>
  <si>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</si>
  <si>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</si>
  <si>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</si>
  <si>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</si>
  <si>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</si>
  <si>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</si>
  <si>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</si>
  <si>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</si>
  <si>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</si>
  <si>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</si>
  <si>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</si>
  <si>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</si>
  <si>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</si>
  <si>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</si>
  <si>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</si>
  <si>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</si>
  <si>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</si>
  <si>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</si>
  <si>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</si>
  <si>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</si>
  <si>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</si>
  <si>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</si>
  <si>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</si>
  <si>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</si>
  <si>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</si>
  <si>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</si>
  <si>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</si>
  <si>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</si>
  <si>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</si>
  <si>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</si>
  <si>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</si>
  <si>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</si>
  <si>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</si>
  <si>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</si>
  <si>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</si>
  <si>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</si>
  <si>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</si>
  <si>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</si>
  <si>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</si>
  <si>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</si>
  <si>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</si>
  <si>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</si>
  <si>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</si>
  <si>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</si>
  <si>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</si>
  <si>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</si>
  <si>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</si>
  <si>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</si>
  <si>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</si>
  <si>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</si>
  <si>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</si>
  <si>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</si>
  <si>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</si>
  <si>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</si>
  <si>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</si>
  <si>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</si>
  <si>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</si>
  <si>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</si>
  <si>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</si>
  <si>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</si>
  <si>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</si>
  <si>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</si>
  <si>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</si>
  <si>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</si>
  <si>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</si>
  <si>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</si>
  <si>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</si>
  <si>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</si>
  <si>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</si>
  <si>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</si>
  <si>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</si>
  <si>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</si>
  <si>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</si>
  <si>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</si>
  <si>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</si>
  <si>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</si>
  <si>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</si>
  <si>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</si>
  <si>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</si>
  <si>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</si>
  <si>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</si>
  <si>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</si>
  <si>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</si>
  <si>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</si>
  <si>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</si>
  <si>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</si>
  <si>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</si>
  <si>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</si>
  <si>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</si>
  <si>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</si>
  <si>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</si>
  <si>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</si>
  <si>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</si>
  <si>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</si>
  <si>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</si>
  <si>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</si>
  <si>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</si>
  <si>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</si>
  <si>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</si>
  <si>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</si>
  <si>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</si>
  <si>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</si>
  <si>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</si>
  <si>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</si>
  <si>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</si>
  <si>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</si>
  <si>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</si>
  <si>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</si>
  <si>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</si>
  <si>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</si>
  <si>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</si>
  <si>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</si>
  <si>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</si>
  <si>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</si>
  <si>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</si>
  <si>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</si>
  <si>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</si>
  <si>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</si>
  <si>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</si>
  <si>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</si>
  <si>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</si>
  <si>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</si>
  <si>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</si>
  <si>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</si>
  <si>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</si>
  <si>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</si>
  <si>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</si>
  <si>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</si>
  <si>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</si>
  <si>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</si>
  <si>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</si>
  <si>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</si>
  <si>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</si>
  <si>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</si>
  <si>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</si>
  <si>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</si>
  <si>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</si>
  <si>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</si>
  <si>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</si>
  <si>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</si>
  <si>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</si>
  <si>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</si>
  <si>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</si>
  <si>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</si>
  <si>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</si>
  <si>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</si>
  <si>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</si>
  <si>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</si>
  <si>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</si>
  <si>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</si>
  <si>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</si>
  <si>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</si>
  <si>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</si>
  <si>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</si>
  <si>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</si>
  <si>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</si>
  <si>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</si>
  <si>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</si>
  <si>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</si>
  <si>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</si>
  <si>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</si>
  <si>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</si>
  <si>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</si>
  <si>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</si>
  <si>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</si>
  <si>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</si>
  <si>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</si>
  <si>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</si>
  <si>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</si>
  <si>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</si>
  <si>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</si>
  <si>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</si>
  <si>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</si>
  <si>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</si>
  <si>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</si>
  <si>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</si>
  <si>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</si>
  <si>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</si>
  <si>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</si>
  <si>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</si>
  <si>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</si>
  <si>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</si>
  <si>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</si>
  <si>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</si>
  <si>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</si>
  <si>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</si>
  <si>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</si>
  <si>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</si>
  <si>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</si>
  <si>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</si>
  <si>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</si>
  <si>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</si>
  <si>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</si>
  <si>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</si>
  <si>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</si>
  <si>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</si>
  <si>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</si>
  <si>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</si>
  <si>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</si>
  <si>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</si>
  <si>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</si>
  <si>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</si>
  <si>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</si>
  <si>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</si>
  <si>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</si>
  <si>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</si>
  <si>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</si>
  <si>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</si>
  <si>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</si>
  <si>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</si>
  <si>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</si>
  <si>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</si>
  <si>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</si>
  <si>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</si>
  <si>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</si>
  <si>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</si>
  <si>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</si>
  <si>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</si>
  <si>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</si>
  <si>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</si>
  <si>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</si>
  <si>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</si>
  <si>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</si>
  <si>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</si>
  <si>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</si>
  <si>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</si>
  <si>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</si>
  <si>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</si>
  <si>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</si>
  <si>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</si>
  <si>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</si>
  <si>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</si>
  <si>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</si>
  <si>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</si>
  <si>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</si>
  <si>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</si>
  <si>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</si>
  <si>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</si>
  <si>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</si>
  <si>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</si>
  <si>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</si>
  <si>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</si>
  <si>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</si>
  <si>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</si>
  <si>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</si>
  <si>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</si>
  <si>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</si>
  <si>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</si>
  <si>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</si>
  <si>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</si>
  <si>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</si>
  <si>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</si>
  <si>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</si>
  <si>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</si>
  <si>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</si>
  <si>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</si>
  <si>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</si>
  <si>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</si>
  <si>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</si>
  <si>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</si>
  <si>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</si>
  <si>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</si>
  <si>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</si>
  <si>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</si>
  <si>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</si>
  <si>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</si>
  <si>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</si>
  <si>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</si>
  <si>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</si>
  <si>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</si>
  <si>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</si>
  <si>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</si>
  <si>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</si>
  <si>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</si>
  <si>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</si>
  <si>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</si>
  <si>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</si>
  <si>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</si>
  <si>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</si>
  <si>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</si>
  <si>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</si>
  <si>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</si>
  <si>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</si>
  <si>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</si>
  <si>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</si>
  <si>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</si>
  <si>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</si>
  <si>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</si>
  <si>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</si>
  <si>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</si>
  <si>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</si>
  <si>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</si>
  <si>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</si>
  <si>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</si>
  <si>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</si>
  <si>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</si>
  <si>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</si>
  <si>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</si>
  <si>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</si>
  <si>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</si>
  <si>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</si>
  <si>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</si>
  <si>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</si>
  <si>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</si>
  <si>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</si>
  <si>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</si>
  <si>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</si>
  <si>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</si>
  <si>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</si>
  <si>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</si>
  <si>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</si>
  <si>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</si>
  <si>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</si>
  <si>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</si>
  <si>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</si>
  <si>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</si>
  <si>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</si>
  <si>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</si>
  <si>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</si>
  <si>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</si>
  <si>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</si>
  <si>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</si>
  <si>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</si>
  <si>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</si>
  <si>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</si>
  <si>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</si>
  <si>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</si>
  <si>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</si>
  <si>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</si>
  <si>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</si>
  <si>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</si>
  <si>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</si>
  <si>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</si>
  <si>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</si>
  <si>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</si>
  <si>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</si>
  <si>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</si>
  <si>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</si>
  <si>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</si>
  <si>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</si>
  <si>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</si>
  <si>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</si>
  <si>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</si>
  <si>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</si>
  <si>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</si>
  <si>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</si>
  <si>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</si>
  <si>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</si>
  <si>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</si>
  <si>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</si>
  <si>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</si>
  <si>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</si>
  <si>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</si>
  <si>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</si>
  <si>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</si>
  <si>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</si>
  <si>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</si>
  <si>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</si>
  <si>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</si>
  <si>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</si>
  <si>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</si>
  <si>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</si>
  <si>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</si>
  <si>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</si>
  <si>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</si>
  <si>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</si>
  <si>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</si>
  <si>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</si>
  <si>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</si>
  <si>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</si>
  <si>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</si>
  <si>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</si>
  <si>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</si>
  <si>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</si>
  <si>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</si>
  <si>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</si>
  <si>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</si>
  <si>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</si>
  <si>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</si>
  <si>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</si>
  <si>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</si>
  <si>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</si>
  <si>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</si>
  <si>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</si>
  <si>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</si>
  <si>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</si>
  <si>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</si>
  <si>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</si>
  <si>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</si>
  <si>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</si>
  <si>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</si>
  <si>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</si>
  <si>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</si>
  <si>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</si>
  <si>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</si>
  <si>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</si>
  <si>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</si>
  <si>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</si>
  <si>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</si>
  <si>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</si>
  <si>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</si>
  <si>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</si>
  <si>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</si>
  <si>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</si>
  <si>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</si>
  <si>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</si>
  <si>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</si>
  <si>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</si>
  <si>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</si>
  <si>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</si>
  <si>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</si>
  <si>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</si>
  <si>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</si>
  <si>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</si>
  <si>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</si>
  <si>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</si>
  <si>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</si>
  <si>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</si>
  <si>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</si>
  <si>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</si>
  <si>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</si>
  <si>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</si>
  <si>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</si>
  <si>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</si>
  <si>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</si>
  <si>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</si>
  <si>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</si>
  <si>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</si>
  <si>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</si>
  <si>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</si>
  <si>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</si>
  <si>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</si>
  <si>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</si>
  <si>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</si>
  <si>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</si>
  <si>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</si>
  <si>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</si>
  <si>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</si>
  <si>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</si>
  <si>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</si>
  <si>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</si>
  <si>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</si>
  <si>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</si>
  <si>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</si>
  <si>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</si>
  <si>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</si>
  <si>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</si>
  <si>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</si>
  <si>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</si>
  <si>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</si>
  <si>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</si>
  <si>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</si>
  <si>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</si>
  <si>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</si>
  <si>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</si>
  <si>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</si>
  <si>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</si>
  <si>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</si>
  <si>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</si>
  <si>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</si>
  <si>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</si>
  <si>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</si>
  <si>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</si>
  <si>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</si>
  <si>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</si>
  <si>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</si>
  <si>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</si>
  <si>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</si>
  <si>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</si>
  <si>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</si>
  <si>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</si>
  <si>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</si>
  <si>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</si>
  <si>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</si>
  <si>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</si>
  <si>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</si>
  <si>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</si>
  <si>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</si>
  <si>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</si>
  <si>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</si>
  <si>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</si>
  <si>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</si>
  <si>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</si>
  <si>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</si>
  <si>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</si>
  <si>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</si>
  <si>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</si>
  <si>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</si>
  <si>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</si>
  <si>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</si>
  <si>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</si>
  <si>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</si>
  <si>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</si>
  <si>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</si>
  <si>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</si>
  <si>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</si>
  <si>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</si>
  <si>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</si>
  <si>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</si>
  <si>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</si>
  <si>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</si>
  <si>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</si>
  <si>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</si>
  <si>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</si>
  <si>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</si>
  <si>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</si>
  <si>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</si>
  <si>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</si>
  <si>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</si>
  <si>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</si>
  <si>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</si>
  <si>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</si>
  <si>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</si>
  <si>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</si>
  <si>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</si>
  <si>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</si>
  <si>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</si>
  <si>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</si>
  <si>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</si>
  <si>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</si>
  <si>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</si>
  <si>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</si>
  <si>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</si>
  <si>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</si>
  <si>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</si>
  <si>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</si>
  <si>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</si>
  <si>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</si>
  <si>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</si>
  <si>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</si>
  <si>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</si>
  <si>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</si>
  <si>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</si>
  <si>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</si>
  <si>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</si>
  <si>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</si>
  <si>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</si>
  <si>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</si>
  <si>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</si>
  <si>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</si>
  <si>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</si>
  <si>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</si>
  <si>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</si>
  <si>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</si>
  <si>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</si>
  <si>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</si>
  <si>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</si>
  <si>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</si>
  <si>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</si>
  <si>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</si>
  <si>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</si>
  <si>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</si>
  <si>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</si>
  <si>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</si>
  <si>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</si>
  <si>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</si>
  <si>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</si>
  <si>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</si>
  <si>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</si>
  <si>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</si>
  <si>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</si>
  <si>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</si>
  <si>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</si>
  <si>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</si>
  <si>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</si>
  <si>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</si>
  <si>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</si>
  <si>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</si>
  <si>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</si>
  <si>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</si>
  <si>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</si>
  <si>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</si>
  <si>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</si>
  <si>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</si>
  <si>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</si>
  <si>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</si>
  <si>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</si>
  <si>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</si>
  <si>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</si>
  <si>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</si>
  <si>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</si>
  <si>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</si>
  <si>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</si>
  <si>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</si>
  <si>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</si>
  <si>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</si>
  <si>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</si>
  <si>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</si>
  <si>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</si>
  <si>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</si>
  <si>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</si>
  <si>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</si>
  <si>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</si>
  <si>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</si>
  <si>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</si>
  <si>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</si>
  <si>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</si>
  <si>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</si>
  <si>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</si>
  <si>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</si>
  <si>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</si>
  <si>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</si>
  <si>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</si>
  <si>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</si>
  <si>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</si>
  <si>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</si>
  <si>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</si>
  <si>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</si>
  <si>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</si>
  <si>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</si>
  <si>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</si>
  <si>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</si>
  <si>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</si>
  <si>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</si>
  <si>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</si>
  <si>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</si>
  <si>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</si>
  <si>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</si>
  <si>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</si>
  <si>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</si>
  <si>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</si>
  <si>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</si>
  <si>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</si>
  <si>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</si>
  <si>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</si>
  <si>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</si>
  <si>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</si>
  <si>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</si>
  <si>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</si>
  <si>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</si>
  <si>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</si>
  <si>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</si>
  <si>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</si>
  <si>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</si>
  <si>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</si>
  <si>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</si>
  <si>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</si>
  <si>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</si>
  <si>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</si>
  <si>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</si>
  <si>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</si>
  <si>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</si>
  <si>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</si>
  <si>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</si>
  <si>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</si>
  <si>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</si>
  <si>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</si>
  <si>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</si>
  <si>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</si>
  <si>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</si>
  <si>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</si>
  <si>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</si>
  <si>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</si>
  <si>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</si>
  <si>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</si>
  <si>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</si>
  <si>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</si>
  <si>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</si>
  <si>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</si>
  <si>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</si>
  <si>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</si>
  <si>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</si>
  <si>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</si>
  <si>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</si>
  <si>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</si>
  <si>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</si>
  <si>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</si>
  <si>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</si>
  <si>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</si>
  <si>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</si>
  <si>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</si>
  <si>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</si>
  <si>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</si>
  <si>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</si>
  <si>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</si>
  <si>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</si>
  <si>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</si>
  <si>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</si>
  <si>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</si>
  <si>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</si>
  <si>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</si>
  <si>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</si>
  <si>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</si>
  <si>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</si>
  <si>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</si>
  <si>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</si>
  <si>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</si>
  <si>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</si>
  <si>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</si>
  <si>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</si>
  <si>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</si>
  <si>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</si>
  <si>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</si>
  <si>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</si>
  <si>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</si>
  <si>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</si>
  <si>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</si>
  <si>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</si>
  <si>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</si>
  <si>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</si>
  <si>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</si>
  <si>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</si>
  <si>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</si>
  <si>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</si>
  <si>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</si>
  <si>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</si>
  <si>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</si>
  <si>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</si>
  <si>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</si>
  <si>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</si>
  <si>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</si>
  <si>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</si>
  <si>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</si>
  <si>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</si>
  <si>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</si>
  <si>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</si>
  <si>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</si>
  <si>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</si>
  <si>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</si>
  <si>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</si>
  <si>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</si>
  <si>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</si>
  <si>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</si>
  <si>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</si>
  <si>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</si>
  <si>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</si>
  <si>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</si>
  <si>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</si>
  <si>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</si>
  <si>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</si>
  <si>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</si>
  <si>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</si>
  <si>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</si>
  <si>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</si>
  <si>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</si>
  <si>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</si>
  <si>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</si>
  <si>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</si>
  <si>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</si>
  <si>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</si>
  <si>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</si>
  <si>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</si>
  <si>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</si>
  <si>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</si>
  <si>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</si>
  <si>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</si>
  <si>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</si>
  <si>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</si>
  <si>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</si>
  <si>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</si>
  <si>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</si>
  <si>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</si>
  <si>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</si>
  <si>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</si>
  <si>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</si>
  <si>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</si>
  <si>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</si>
  <si>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</si>
  <si>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</si>
  <si>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</si>
  <si>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</si>
  <si>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</si>
  <si>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</si>
  <si>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</si>
  <si>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</si>
  <si>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</si>
  <si>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</si>
  <si>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</si>
  <si>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</si>
  <si>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</si>
  <si>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</si>
  <si>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</si>
  <si>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</si>
  <si>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</si>
  <si>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</si>
  <si>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</si>
  <si>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</si>
  <si>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</si>
  <si>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</si>
  <si>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</si>
  <si>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</si>
  <si>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</si>
  <si>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</si>
  <si>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</si>
  <si>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</si>
  <si>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</si>
  <si>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</si>
  <si>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</si>
  <si>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</si>
  <si>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</si>
  <si>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</si>
  <si>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</si>
  <si>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</si>
  <si>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</si>
  <si>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</si>
  <si>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</si>
  <si>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</si>
  <si>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</si>
  <si>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</si>
  <si>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</si>
  <si>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</si>
  <si>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</si>
  <si>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</si>
  <si>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</si>
  <si>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</si>
  <si>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</si>
  <si>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</si>
  <si>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</si>
  <si>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</si>
  <si>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</si>
  <si>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</si>
  <si>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</si>
  <si>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</si>
  <si>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</si>
  <si>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</si>
  <si>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</si>
  <si>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</si>
  <si>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</si>
  <si>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</si>
  <si>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</si>
  <si>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</si>
  <si>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</si>
  <si>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</si>
  <si>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</si>
  <si>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</si>
  <si>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</si>
  <si>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</si>
  <si>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</si>
  <si>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</si>
  <si>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</si>
  <si>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</si>
  <si>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</si>
  <si>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</si>
  <si>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</si>
  <si>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</si>
  <si>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</si>
  <si>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</si>
  <si>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</si>
  <si>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</si>
  <si>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</si>
  <si>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</si>
  <si>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</si>
  <si>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</si>
  <si>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</si>
  <si>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</si>
  <si>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</si>
  <si>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</si>
  <si>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</si>
  <si>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</si>
  <si>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</si>
  <si>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</si>
  <si>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</si>
  <si>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</si>
  <si>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</si>
  <si>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</si>
  <si>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</si>
  <si>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</si>
  <si>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</si>
  <si>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</si>
  <si>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</si>
  <si>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</si>
  <si>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</si>
  <si>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</si>
  <si>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</si>
  <si>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</si>
  <si>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</si>
  <si>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</si>
  <si>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</si>
  <si>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</si>
  <si>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</si>
  <si>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</si>
  <si>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</si>
  <si>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</si>
  <si>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</si>
  <si>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</si>
  <si>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</si>
  <si>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</si>
  <si>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</si>
  <si>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</si>
  <si>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</si>
  <si>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</si>
  <si>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</si>
  <si>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</si>
  <si>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</si>
  <si>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</si>
  <si>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</si>
  <si>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</si>
  <si>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</si>
  <si>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</si>
  <si>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</si>
  <si>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</si>
  <si>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</si>
  <si>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</si>
  <si>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</si>
  <si>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</si>
  <si>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</si>
  <si>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</si>
  <si>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</si>
  <si>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</si>
  <si>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</si>
  <si>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</si>
  <si>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</si>
  <si>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</si>
  <si>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</si>
  <si>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</si>
  <si>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</si>
  <si>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</si>
  <si>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</si>
  <si>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</si>
  <si>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</si>
  <si>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</si>
  <si>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</si>
  <si>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</si>
  <si>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</si>
  <si>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</si>
  <si>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</si>
  <si>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</si>
  <si>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</si>
  <si>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</si>
  <si>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</si>
  <si>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</si>
  <si>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</si>
  <si>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</si>
  <si>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</si>
  <si>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</si>
  <si>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</si>
  <si>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</si>
  <si>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</si>
  <si>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</si>
  <si>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</si>
  <si>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</si>
  <si>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</si>
  <si>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</si>
  <si>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</si>
  <si>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</si>
  <si>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</si>
  <si>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</si>
  <si>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</si>
  <si>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</si>
  <si>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</si>
  <si>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</si>
  <si>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</si>
  <si>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</si>
  <si>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</si>
  <si>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</si>
  <si>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</si>
  <si>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</si>
  <si>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</si>
  <si>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</si>
  <si>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</si>
  <si>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</si>
  <si>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</si>
  <si>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</si>
  <si>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</si>
  <si>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</si>
  <si>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</si>
  <si>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</si>
  <si>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</si>
  <si>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</si>
  <si>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</si>
  <si>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</si>
  <si>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</si>
  <si>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</si>
  <si>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</si>
  <si>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</si>
  <si>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</si>
  <si>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</si>
  <si>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</si>
  <si>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</si>
  <si>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</si>
  <si>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</si>
  <si>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</si>
  <si>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</si>
  <si>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</si>
  <si>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</si>
  <si>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</si>
  <si>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</si>
  <si>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</si>
  <si>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</si>
  <si>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</si>
  <si>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</si>
  <si>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</si>
  <si>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</si>
  <si>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</si>
  <si>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</si>
  <si>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</si>
  <si>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</si>
  <si>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</si>
  <si>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</si>
  <si>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</si>
  <si>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</si>
  <si>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</si>
  <si>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</si>
  <si>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</si>
  <si>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</si>
  <si>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</si>
  <si>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</si>
  <si>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</si>
  <si>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</si>
  <si>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</si>
  <si>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</si>
  <si>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</si>
  <si>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</si>
  <si>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</si>
  <si>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</si>
  <si>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</si>
  <si>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</si>
  <si>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</si>
  <si>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</si>
  <si>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</si>
  <si>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</si>
  <si>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</si>
  <si>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</si>
  <si>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</si>
  <si>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</si>
  <si>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</si>
  <si>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</si>
  <si>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</si>
  <si>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</si>
  <si>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</si>
  <si>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</si>
  <si>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</si>
  <si>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</si>
  <si>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</si>
  <si>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</si>
  <si>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</si>
  <si>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</si>
  <si>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</si>
  <si>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</si>
  <si>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</si>
  <si>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</si>
  <si>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</si>
  <si>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</si>
  <si>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</si>
  <si>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</si>
  <si>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</si>
  <si>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</si>
  <si>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</si>
  <si>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</si>
  <si>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</si>
  <si>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</si>
  <si>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</si>
  <si>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</si>
  <si>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</si>
  <si>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</si>
  <si>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</si>
  <si>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</si>
  <si>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</si>
  <si>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</si>
  <si>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</si>
  <si>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</si>
  <si>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</si>
  <si>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</si>
  <si>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</si>
  <si>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</si>
  <si>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</si>
  <si>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</si>
  <si>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</si>
  <si>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</si>
  <si>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</si>
  <si>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</si>
  <si>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</si>
  <si>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</si>
  <si>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</si>
  <si>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</si>
  <si>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</si>
  <si>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</si>
  <si>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</si>
  <si>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</si>
  <si>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</si>
  <si>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</si>
  <si>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</si>
  <si>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</si>
  <si>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</si>
  <si>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</si>
  <si>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</si>
  <si>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</si>
  <si>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</si>
  <si>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</si>
  <si>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</si>
  <si>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</si>
  <si>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</si>
  <si>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</si>
  <si>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</si>
  <si>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</si>
  <si>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</si>
  <si>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</si>
  <si>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</si>
  <si>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</si>
  <si>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</si>
  <si>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</si>
  <si>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</si>
  <si>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</si>
  <si>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</si>
  <si>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</si>
  <si>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</si>
  <si>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</si>
  <si>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</si>
  <si>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</si>
  <si>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</si>
  <si>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</si>
  <si>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</si>
  <si>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</si>
  <si>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</si>
  <si>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</si>
  <si>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</si>
  <si>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</si>
  <si>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</si>
  <si>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</si>
  <si>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</si>
  <si>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</si>
  <si>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</si>
  <si>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</si>
  <si>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</si>
  <si>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</si>
  <si>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</si>
  <si>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</si>
  <si>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</si>
  <si>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</si>
  <si>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</si>
  <si>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</si>
  <si>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</si>
  <si>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</si>
  <si>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</si>
  <si>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</si>
  <si>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</si>
  <si>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</si>
  <si>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</si>
  <si>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</si>
  <si>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</si>
  <si>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</si>
  <si>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</si>
  <si>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</si>
  <si>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</si>
  <si>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</si>
  <si>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</si>
  <si>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</si>
  <si>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</si>
  <si>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</si>
  <si>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</si>
  <si>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</si>
  <si>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</si>
  <si>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</si>
  <si>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</si>
  <si>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</si>
  <si>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</si>
  <si>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</si>
  <si>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</si>
  <si>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</si>
  <si>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</si>
  <si>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</si>
  <si>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</si>
  <si>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</si>
  <si>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</si>
  <si>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</si>
  <si>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</si>
  <si>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</si>
  <si>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</si>
  <si>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</si>
  <si>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</si>
  <si>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</si>
  <si>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</si>
  <si>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</si>
  <si>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</si>
  <si>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</si>
  <si>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</si>
  <si>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</si>
  <si>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</si>
  <si>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</si>
  <si>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</si>
  <si>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</si>
  <si>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</si>
  <si>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</si>
  <si>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</si>
  <si>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</si>
  <si>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</si>
  <si>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</si>
  <si>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</si>
  <si>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</si>
  <si>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</si>
  <si>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</si>
  <si>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</si>
  <si>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</si>
  <si>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</si>
  <si>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</si>
  <si>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</si>
  <si>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</si>
  <si>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</si>
  <si>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</si>
  <si>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</si>
  <si>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</si>
  <si>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</si>
  <si>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</si>
  <si>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</si>
  <si>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</si>
  <si>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</si>
  <si>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</si>
  <si>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</si>
  <si>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</si>
  <si>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</si>
  <si>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</si>
  <si>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</si>
  <si>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</si>
  <si>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</si>
  <si>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</si>
  <si>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</si>
  <si>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</si>
  <si>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</si>
  <si>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</si>
  <si>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</si>
  <si>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</si>
  <si>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</si>
  <si>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</si>
  <si>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</si>
  <si>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</si>
  <si>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</si>
  <si>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</si>
  <si>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</si>
  <si>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</si>
  <si>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</si>
  <si>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</si>
  <si>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</si>
  <si>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</si>
  <si>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</si>
  <si>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</si>
  <si>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</si>
  <si>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</si>
  <si>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</si>
  <si>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</si>
  <si>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</si>
  <si>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</si>
  <si>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</si>
  <si>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</si>
  <si>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</si>
  <si>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</si>
  <si>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</si>
  <si>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</si>
  <si>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</si>
  <si>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</si>
  <si>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</si>
  <si>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</si>
  <si>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</si>
  <si>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</si>
  <si>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</si>
  <si>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</si>
  <si>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</si>
  <si>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</si>
  <si>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</si>
  <si>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</si>
  <si>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</si>
  <si>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</si>
  <si>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</si>
  <si>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</si>
  <si>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</si>
  <si>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</si>
  <si>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</si>
  <si>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</si>
  <si>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</si>
  <si>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</si>
  <si>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</si>
  <si>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</si>
  <si>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</si>
  <si>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</si>
  <si>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</si>
  <si>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</si>
  <si>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</si>
  <si>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</si>
  <si>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</si>
  <si>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</si>
  <si>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</si>
  <si>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</si>
  <si>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</si>
  <si>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</si>
  <si>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</si>
  <si>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</si>
  <si>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</si>
  <si>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</si>
  <si>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</si>
  <si>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</si>
  <si>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</si>
  <si>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</si>
  <si>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</si>
  <si>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</si>
  <si>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</si>
  <si>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</si>
  <si>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</si>
  <si>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</si>
  <si>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</si>
  <si>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</si>
  <si>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</si>
  <si>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</si>
  <si>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</si>
  <si>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</si>
  <si>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</si>
  <si>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</si>
  <si>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</si>
  <si>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</si>
  <si>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</si>
  <si>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</si>
  <si>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</si>
  <si>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</si>
  <si>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</si>
  <si>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</si>
  <si>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</si>
  <si>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</si>
  <si>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</si>
  <si>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</si>
  <si>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</si>
  <si>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</si>
  <si>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</si>
  <si>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</si>
  <si>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</si>
  <si>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</si>
  <si>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</si>
  <si>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</si>
  <si>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</si>
  <si>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</si>
  <si>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</si>
  <si>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</si>
  <si>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</si>
  <si>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</si>
  <si>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</si>
  <si>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</si>
  <si>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</si>
  <si>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</si>
  <si>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</si>
  <si>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</si>
  <si>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</si>
  <si>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</si>
  <si>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</si>
  <si>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</si>
  <si>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</si>
  <si>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</si>
  <si>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</si>
  <si>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</si>
  <si>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</si>
  <si>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</si>
  <si>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</si>
  <si>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</si>
  <si>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</si>
  <si>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</si>
  <si>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</si>
  <si>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</si>
  <si>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</si>
  <si>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</si>
  <si>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</si>
  <si>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</si>
  <si>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</si>
  <si>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</si>
  <si>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</si>
  <si>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</si>
  <si>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</si>
  <si>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</si>
  <si>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</si>
  <si>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</si>
  <si>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</si>
  <si>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</si>
  <si>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</si>
  <si>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</si>
  <si>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</si>
  <si>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</si>
  <si>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</si>
  <si>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</si>
  <si>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</si>
  <si>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</si>
  <si>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</si>
  <si>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</si>
  <si>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</si>
  <si>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</si>
  <si>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</si>
  <si>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</si>
  <si>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</si>
  <si>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</si>
  <si>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</si>
  <si>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</si>
  <si>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</si>
  <si>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</si>
  <si>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</si>
  <si>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</si>
  <si>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</si>
  <si>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</si>
  <si>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</si>
  <si>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</si>
  <si>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</si>
  <si>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</si>
  <si>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</si>
  <si>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</si>
  <si>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</si>
  <si>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</si>
  <si>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</si>
  <si>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</si>
  <si>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</si>
  <si>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</si>
  <si>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</si>
  <si>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</si>
  <si>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</si>
  <si>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</si>
  <si>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</si>
  <si>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</si>
  <si>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</si>
  <si>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</si>
  <si>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</si>
  <si>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</si>
  <si>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</si>
  <si>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</si>
  <si>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</si>
  <si>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</si>
  <si>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</si>
  <si>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</si>
  <si>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</si>
  <si>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</si>
  <si>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</si>
  <si>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</si>
  <si>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</si>
  <si>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</si>
  <si>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</si>
  <si>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</si>
  <si>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</si>
  <si>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</si>
  <si>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</si>
  <si>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</si>
  <si>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</si>
  <si>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</si>
  <si>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</si>
  <si>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</si>
  <si>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</si>
  <si>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</si>
  <si>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</si>
  <si>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</si>
  <si>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</si>
  <si>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</si>
  <si>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</si>
  <si>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</si>
  <si>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</si>
  <si>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</si>
  <si>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</si>
  <si>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</si>
  <si>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</si>
  <si>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</si>
  <si>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</si>
  <si>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</si>
  <si>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</si>
  <si>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</si>
  <si>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</si>
  <si>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</si>
  <si>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</si>
  <si>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</si>
  <si>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</si>
  <si>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</si>
  <si>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</si>
  <si>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</si>
  <si>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</si>
  <si>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</si>
  <si>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</si>
  <si>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</si>
  <si>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</si>
  <si>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</si>
  <si>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</si>
  <si>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</si>
  <si>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</si>
  <si>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</si>
  <si>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</si>
  <si>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</si>
  <si>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</si>
  <si>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</si>
  <si>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</si>
  <si>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</si>
  <si>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</si>
  <si>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</si>
  <si>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</si>
  <si>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</si>
  <si>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</si>
  <si>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</si>
  <si>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</si>
  <si>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</si>
  <si>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</si>
  <si>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</si>
  <si>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</si>
  <si>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</si>
  <si>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</si>
  <si>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</si>
  <si>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</si>
  <si>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</si>
  <si>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</si>
  <si>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</si>
  <si>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</si>
  <si>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</si>
  <si>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</si>
  <si>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</si>
  <si>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</si>
  <si>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</si>
  <si>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</si>
  <si>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</si>
  <si>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</si>
  <si>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</si>
  <si>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</si>
  <si>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</si>
  <si>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</si>
  <si>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</si>
  <si>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</si>
  <si>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</si>
  <si>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</si>
  <si>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</si>
  <si>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</si>
  <si>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</si>
  <si>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</si>
  <si>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</si>
  <si>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</si>
  <si>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</si>
  <si>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</si>
  <si>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</si>
  <si>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</si>
  <si>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</si>
  <si>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</si>
  <si>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</si>
  <si>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</si>
  <si>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</si>
  <si>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</si>
  <si>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</si>
  <si>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</si>
  <si>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</si>
  <si>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</si>
  <si>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</si>
  <si>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</si>
  <si>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</si>
  <si>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</si>
  <si>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</si>
  <si>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</si>
  <si>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</si>
  <si>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</si>
  <si>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</si>
  <si>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</si>
  <si>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</si>
  <si>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</si>
  <si>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</si>
  <si>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</si>
  <si>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</si>
  <si>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</si>
  <si>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</si>
  <si>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</si>
  <si>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</si>
  <si>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</si>
  <si>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</si>
  <si>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</si>
  <si>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</si>
  <si>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</si>
  <si>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</si>
  <si>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</si>
  <si>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</si>
  <si>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</si>
  <si>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</si>
  <si>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</si>
  <si>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</si>
  <si>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</si>
  <si>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</si>
  <si>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</si>
  <si>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</si>
  <si>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</si>
  <si>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</si>
  <si>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</si>
  <si>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</si>
  <si>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</si>
  <si>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</si>
  <si>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</si>
  <si>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</si>
  <si>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</si>
  <si>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</si>
  <si>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</si>
  <si>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</si>
  <si>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</si>
  <si>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</si>
  <si>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</si>
  <si>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</si>
  <si>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</si>
  <si>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</si>
  <si>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</si>
  <si>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</si>
  <si>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</si>
  <si>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</si>
  <si>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</si>
  <si>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</si>
  <si>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</si>
  <si>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</si>
  <si>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</si>
  <si>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</si>
  <si>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</si>
  <si>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</si>
  <si>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</si>
  <si>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</si>
  <si>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</si>
  <si>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</si>
  <si>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</si>
  <si>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</si>
  <si>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</si>
  <si>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</si>
  <si>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</si>
  <si>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</si>
  <si>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</si>
  <si>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</si>
  <si>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</si>
  <si>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</si>
  <si>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</si>
  <si>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</si>
  <si>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</si>
  <si>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</si>
  <si>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</si>
  <si>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</si>
  <si>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</si>
  <si>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</si>
  <si>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</si>
  <si>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</si>
  <si>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</si>
  <si>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</si>
  <si>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</si>
  <si>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</si>
  <si>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</si>
  <si>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</si>
  <si>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</si>
  <si>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</si>
  <si>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</si>
  <si>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</si>
  <si>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</si>
  <si>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</si>
  <si>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</si>
  <si>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</si>
  <si>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</si>
  <si>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</si>
  <si>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</si>
  <si>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</si>
  <si>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</si>
  <si>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</si>
  <si>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</si>
  <si>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</si>
  <si>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</si>
  <si>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</si>
  <si>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</si>
  <si>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</si>
  <si>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</si>
  <si>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</si>
  <si>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</si>
  <si>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</si>
  <si>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</si>
  <si>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</si>
  <si>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</si>
  <si>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</si>
  <si>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</si>
  <si>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</si>
  <si>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</si>
  <si>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</si>
  <si>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</si>
  <si>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</si>
  <si>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</si>
  <si>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</si>
  <si>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</si>
  <si>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</si>
  <si>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</si>
  <si>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</si>
  <si>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</si>
  <si>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</si>
  <si>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</si>
  <si>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</si>
  <si>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</si>
  <si>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</si>
  <si>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</si>
  <si>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</si>
  <si>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</si>
  <si>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</si>
  <si>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</si>
  <si>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</si>
  <si>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</si>
  <si>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</si>
  <si>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</si>
  <si>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</si>
  <si>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</si>
  <si>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</si>
  <si>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</si>
  <si>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</si>
  <si>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</si>
  <si>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</si>
  <si>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</si>
  <si>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</si>
  <si>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</si>
  <si>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</si>
  <si>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</si>
  <si>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</si>
  <si>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</si>
  <si>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</si>
  <si>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</si>
  <si>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</si>
  <si>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</si>
  <si>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</si>
  <si>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</si>
  <si>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</si>
  <si>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</si>
  <si>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</si>
  <si>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</si>
  <si>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</si>
  <si>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</si>
  <si>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</si>
  <si>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</si>
  <si>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</si>
  <si>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</si>
  <si>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</si>
  <si>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</si>
  <si>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</si>
  <si>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</si>
  <si>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</si>
  <si>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</si>
  <si>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</si>
  <si>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</si>
  <si>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</si>
  <si>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</si>
  <si>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</si>
  <si>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</si>
  <si>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</si>
  <si>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</si>
  <si>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</si>
  <si>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</si>
  <si>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</si>
  <si>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</si>
  <si>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</si>
  <si>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</si>
  <si>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</si>
  <si>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</si>
  <si>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</si>
  <si>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</si>
  <si>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</si>
  <si>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</si>
  <si>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</si>
  <si>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</si>
  <si>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</si>
  <si>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</si>
  <si>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</si>
  <si>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</si>
  <si>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</si>
  <si>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</si>
  <si>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</si>
  <si>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</si>
  <si>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</si>
  <si>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</si>
  <si>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</si>
  <si>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</si>
  <si>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</si>
  <si>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</si>
  <si>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</si>
  <si>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</si>
  <si>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</si>
  <si>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</si>
  <si>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</si>
  <si>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</si>
  <si>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</si>
  <si>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</si>
  <si>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</si>
  <si>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</si>
  <si>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</si>
  <si>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</si>
  <si>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</si>
  <si>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</si>
  <si>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</si>
  <si>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</si>
  <si>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</si>
  <si>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</si>
  <si>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</si>
  <si>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</si>
  <si>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</si>
  <si>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</si>
  <si>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</si>
  <si>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</si>
  <si>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</si>
  <si>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</si>
  <si>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</si>
  <si>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</si>
  <si>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</si>
  <si>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</si>
  <si>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</si>
  <si>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</si>
  <si>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</si>
  <si>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</si>
  <si>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</si>
  <si>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</si>
  <si>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</si>
  <si>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</si>
  <si>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</si>
  <si>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</si>
  <si>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</si>
  <si>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</si>
  <si>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</si>
  <si>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</si>
  <si>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</si>
  <si>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</si>
  <si>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</si>
  <si>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</si>
  <si>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</si>
  <si>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</si>
  <si>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</si>
  <si>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</si>
  <si>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</si>
  <si>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</si>
  <si>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</si>
  <si>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</si>
  <si>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</si>
  <si>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</si>
  <si>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</si>
  <si>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</si>
  <si>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</si>
  <si>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</si>
  <si>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</si>
  <si>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</si>
  <si>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</si>
  <si>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</si>
  <si>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</si>
  <si>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</si>
  <si>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</si>
  <si>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</si>
  <si>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</si>
  <si>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</si>
  <si>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</si>
  <si>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</si>
  <si>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</si>
  <si>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</si>
  <si>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</si>
  <si>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</si>
  <si>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</si>
  <si>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</si>
  <si>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</si>
  <si>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</si>
  <si>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</si>
  <si>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</si>
  <si>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</si>
  <si>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</si>
  <si>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</si>
  <si>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</si>
  <si>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</si>
  <si>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</si>
  <si>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</si>
  <si>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</si>
  <si>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</si>
  <si>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</si>
  <si>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</si>
  <si>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</si>
  <si>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</si>
  <si>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</si>
  <si>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</si>
  <si>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</si>
  <si>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</si>
  <si>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</si>
  <si>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</si>
  <si>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</si>
  <si>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</si>
  <si>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</si>
  <si>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</si>
  <si>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</si>
  <si>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</si>
  <si>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</si>
  <si>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</si>
  <si>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</si>
  <si>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</si>
  <si>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</si>
  <si>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</si>
  <si>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</si>
  <si>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</si>
  <si>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</si>
  <si>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</si>
  <si>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</si>
  <si>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</si>
  <si>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</si>
  <si>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</si>
  <si>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</si>
  <si>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</si>
  <si>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</si>
  <si>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</si>
  <si>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</si>
  <si>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</si>
  <si>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</si>
  <si>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</si>
  <si>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</si>
  <si>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</si>
  <si>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</si>
  <si>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</si>
  <si>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</si>
  <si>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</si>
  <si>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</si>
  <si>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</si>
  <si>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</si>
  <si>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</si>
  <si>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</si>
  <si>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</si>
  <si>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</si>
  <si>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</si>
  <si>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</si>
  <si>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</si>
  <si>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</si>
  <si>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</si>
  <si>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</si>
  <si>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</si>
  <si>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</si>
  <si>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</si>
  <si>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</si>
  <si>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</si>
  <si>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</si>
  <si>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</si>
  <si>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</si>
  <si>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</si>
  <si>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</si>
  <si>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</si>
  <si>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</si>
  <si>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</si>
  <si>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</si>
  <si>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</si>
  <si>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</si>
  <si>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</si>
  <si>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</si>
  <si>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</si>
  <si>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</si>
  <si>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</si>
  <si>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</si>
  <si>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</si>
  <si>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</si>
  <si>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</si>
  <si>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</si>
  <si>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</si>
  <si>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</si>
  <si>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</si>
  <si>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</si>
  <si>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</si>
  <si>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</si>
  <si>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</si>
  <si>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</si>
  <si>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</si>
  <si>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</si>
  <si>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</si>
  <si>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</si>
  <si>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</si>
  <si>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</si>
  <si>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</si>
  <si>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</si>
  <si>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</si>
  <si>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</si>
  <si>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</si>
  <si>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</si>
  <si>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</si>
  <si>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</si>
  <si>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</si>
  <si>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</si>
  <si>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</si>
  <si>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</si>
  <si>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</si>
  <si>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</si>
  <si>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</si>
  <si>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</si>
  <si>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</si>
  <si>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</si>
  <si>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</si>
  <si>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</si>
  <si>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</si>
  <si>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</si>
  <si>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</si>
  <si>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</si>
  <si>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</si>
  <si>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</si>
  <si>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</si>
  <si>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</si>
  <si>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</si>
  <si>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</si>
  <si>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</si>
  <si>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</si>
  <si>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</si>
  <si>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</si>
  <si>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</si>
  <si>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</si>
  <si>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</si>
  <si>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</si>
  <si>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</si>
  <si>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</si>
  <si>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</si>
  <si>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</si>
  <si>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</si>
  <si>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</si>
  <si>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</si>
  <si>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</si>
  <si>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</si>
  <si>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</si>
  <si>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</si>
  <si>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</si>
  <si>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</si>
  <si>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</si>
  <si>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</si>
  <si>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</si>
  <si>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</si>
  <si>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</si>
  <si>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</si>
  <si>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</si>
  <si>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</si>
  <si>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</si>
  <si>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</si>
  <si>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</si>
  <si>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</si>
  <si>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</si>
  <si>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</si>
  <si>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</si>
  <si>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</si>
  <si>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</si>
  <si>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</si>
  <si>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</si>
  <si>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</si>
  <si>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</si>
  <si>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</si>
  <si>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</si>
  <si>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</si>
  <si>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</si>
  <si>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</si>
  <si>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</si>
  <si>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</si>
  <si>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</si>
  <si>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</si>
  <si>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</si>
  <si>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</si>
  <si>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</si>
  <si>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</si>
  <si>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</si>
  <si>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</si>
  <si>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</si>
  <si>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</si>
  <si>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</si>
  <si>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</si>
  <si>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</si>
  <si>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</si>
  <si>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</si>
  <si>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</si>
  <si>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</si>
  <si>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</si>
  <si>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</si>
  <si>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</si>
  <si>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</si>
  <si>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</si>
  <si>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</si>
  <si>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</si>
  <si>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</si>
  <si>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</si>
  <si>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</si>
  <si>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</si>
  <si>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</si>
  <si>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</si>
  <si>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</si>
  <si>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</si>
  <si>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</si>
  <si>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</si>
  <si>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</si>
  <si>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</si>
  <si>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</si>
  <si>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</si>
  <si>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</si>
  <si>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</si>
  <si>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</si>
  <si>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</si>
  <si>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</si>
  <si>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</si>
  <si>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</si>
  <si>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</si>
  <si>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</si>
  <si>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</si>
  <si>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</si>
  <si>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</si>
  <si>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</si>
  <si>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</si>
  <si>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</si>
  <si>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</si>
  <si>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</si>
  <si>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</si>
  <si>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</si>
  <si>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</si>
  <si>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</si>
  <si>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</si>
  <si>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</si>
  <si>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</si>
  <si>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</si>
  <si>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</si>
  <si>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</si>
  <si>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</si>
  <si>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</si>
  <si>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</si>
  <si>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</si>
  <si>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</si>
  <si>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</si>
  <si>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</si>
  <si>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</si>
  <si>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</si>
  <si>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</si>
  <si>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</si>
  <si>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</si>
  <si>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</si>
  <si>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</si>
  <si>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</si>
  <si>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</si>
  <si>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</si>
  <si>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</si>
  <si>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</si>
  <si>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</si>
  <si>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</si>
  <si>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</si>
  <si>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</si>
  <si>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</si>
  <si>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</si>
  <si>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</si>
  <si>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</si>
  <si>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</si>
  <si>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</si>
  <si>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</si>
  <si>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</si>
  <si>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</si>
  <si>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</si>
  <si>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</si>
  <si>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</si>
  <si>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</si>
  <si>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</si>
  <si>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</si>
  <si>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</si>
  <si>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</si>
  <si>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</si>
  <si>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</si>
  <si>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</si>
  <si>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</si>
  <si>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</si>
  <si>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</si>
  <si>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</si>
  <si>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</si>
  <si>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</si>
  <si>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</si>
  <si>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</si>
  <si>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</si>
  <si>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</si>
  <si>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</si>
  <si>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</si>
  <si>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</si>
  <si>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</si>
  <si>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</si>
  <si>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</si>
  <si>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</si>
  <si>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</si>
  <si>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</si>
  <si>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</si>
  <si>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</si>
  <si>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</si>
  <si>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</si>
  <si>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</si>
  <si>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</si>
  <si>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</si>
  <si>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</si>
  <si>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</si>
  <si>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</si>
  <si>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</si>
  <si>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</si>
  <si>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</si>
  <si>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</si>
  <si>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</si>
  <si>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</si>
  <si>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</si>
  <si>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</si>
  <si>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</si>
  <si>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</si>
  <si>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</si>
  <si>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</si>
  <si>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</si>
  <si>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</si>
  <si>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</si>
  <si>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</si>
  <si>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</si>
  <si>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</si>
  <si>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</si>
  <si>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</si>
  <si>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</si>
  <si>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</si>
  <si>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</si>
  <si>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</si>
  <si>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</si>
  <si>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</si>
  <si>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</si>
  <si>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</si>
  <si>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</si>
  <si>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</si>
  <si>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</si>
  <si>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</si>
  <si>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</si>
  <si>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</si>
  <si>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</si>
  <si>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</si>
  <si>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</si>
  <si>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</si>
  <si>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</si>
  <si>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</si>
  <si>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</si>
  <si>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</si>
  <si>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</si>
  <si>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</si>
  <si>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</si>
  <si>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</si>
  <si>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</si>
  <si>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</si>
  <si>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</si>
  <si>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</si>
  <si>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</si>
  <si>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</si>
  <si>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</si>
  <si>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</si>
  <si>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</si>
  <si>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</si>
  <si>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</si>
  <si>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</si>
  <si>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</si>
  <si>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</si>
  <si>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</si>
  <si>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</si>
  <si>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</si>
  <si>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</si>
  <si>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</si>
  <si>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</si>
  <si>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</si>
  <si>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</si>
  <si>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</si>
  <si>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</si>
  <si>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</si>
  <si>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</si>
  <si>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</si>
  <si>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</si>
  <si>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</si>
  <si>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</si>
  <si>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</si>
  <si>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</si>
  <si>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</si>
  <si>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</si>
  <si>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</si>
  <si>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</si>
  <si>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</si>
  <si>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</si>
  <si>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</si>
  <si>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</si>
  <si>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</si>
  <si>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</si>
  <si>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</si>
  <si>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</si>
  <si>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</si>
  <si>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</si>
  <si>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</si>
  <si>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</si>
  <si>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</si>
  <si>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</si>
  <si>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</si>
  <si>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</si>
  <si>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</si>
  <si>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</si>
  <si>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</si>
  <si>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</si>
  <si>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</si>
  <si>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</si>
  <si>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</si>
  <si>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</si>
  <si>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</si>
  <si>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</si>
  <si>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</si>
  <si>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</si>
  <si>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</si>
  <si>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</si>
  <si>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</si>
  <si>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</si>
  <si>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</si>
  <si>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</si>
  <si>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</si>
  <si>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</si>
  <si>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</si>
  <si>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</si>
  <si>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</si>
  <si>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</si>
  <si>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</si>
  <si>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</si>
  <si>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</si>
  <si>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</si>
  <si>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</si>
  <si>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</si>
  <si>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</si>
  <si>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</si>
  <si>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</si>
  <si>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</si>
  <si>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</si>
  <si>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</si>
  <si>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</si>
  <si>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</si>
  <si>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</si>
  <si>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</si>
  <si>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</si>
  <si>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</si>
  <si>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</si>
  <si>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</si>
  <si>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</si>
  <si>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</si>
  <si>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</si>
  <si>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</si>
  <si>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</si>
  <si>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</si>
  <si>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</si>
  <si>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</si>
  <si>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</si>
  <si>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</si>
  <si>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</si>
  <si>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</si>
  <si>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</si>
  <si>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</si>
  <si>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</si>
  <si>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</si>
  <si>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</si>
  <si>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</si>
  <si>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</si>
  <si>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</si>
  <si>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</si>
  <si>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</si>
  <si>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</si>
  <si>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</si>
  <si>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</si>
  <si>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</si>
  <si>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</si>
  <si>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</si>
  <si>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</si>
  <si>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</si>
  <si>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</si>
  <si>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</si>
  <si>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</si>
  <si>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</si>
  <si>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</si>
  <si>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</si>
  <si>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</si>
  <si>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</si>
  <si>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</si>
  <si>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</si>
  <si>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</si>
  <si>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</si>
  <si>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</si>
  <si>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</si>
  <si>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</si>
  <si>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</si>
  <si>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</si>
  <si>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</si>
  <si>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</si>
  <si>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</si>
  <si>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</si>
  <si>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</si>
  <si>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</si>
  <si>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</si>
  <si>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</si>
  <si>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</si>
  <si>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</si>
  <si>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</si>
  <si>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</si>
  <si>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</si>
  <si>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</si>
  <si>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</si>
  <si>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</si>
  <si>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</si>
  <si>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</si>
  <si>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</si>
  <si>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</si>
  <si>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</si>
  <si>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</si>
  <si>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</si>
  <si>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</si>
  <si>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</si>
  <si>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</si>
  <si>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</si>
  <si>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</si>
  <si>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</si>
  <si>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</si>
  <si>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</si>
  <si>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</si>
  <si>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</si>
  <si>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</si>
  <si>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</si>
  <si>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</si>
  <si>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</si>
  <si>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</si>
  <si>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</si>
  <si>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</si>
  <si>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</si>
  <si>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</si>
  <si>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</si>
  <si>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</si>
  <si>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</si>
  <si>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</si>
  <si>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</si>
  <si>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</si>
  <si>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</si>
  <si>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</si>
  <si>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</si>
  <si>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</si>
  <si>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</si>
  <si>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</si>
  <si>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</si>
  <si>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</si>
  <si>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</si>
  <si>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</si>
  <si>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</si>
  <si>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</si>
  <si>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</si>
  <si>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</si>
  <si>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</si>
  <si>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</si>
  <si>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</si>
  <si>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</si>
  <si>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</si>
  <si>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</si>
  <si>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</si>
  <si>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</si>
  <si>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</si>
  <si>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</si>
  <si>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</si>
  <si>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</si>
  <si>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</si>
  <si>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</si>
  <si>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</si>
  <si>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</si>
  <si>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</si>
  <si>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</si>
  <si>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</si>
  <si>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</si>
  <si>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</si>
  <si>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</si>
  <si>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</si>
  <si>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</si>
  <si>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</si>
  <si>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</si>
  <si>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</si>
  <si>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</si>
  <si>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</si>
  <si>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</si>
  <si>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</si>
  <si>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</si>
  <si>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</si>
  <si>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</si>
  <si>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</si>
  <si>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</si>
  <si>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</si>
  <si>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</si>
  <si>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</si>
  <si>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</si>
  <si>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</si>
  <si>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</si>
  <si>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</si>
  <si>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</si>
  <si>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</si>
  <si>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</si>
  <si>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</si>
  <si>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</si>
  <si>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</si>
  <si>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</si>
  <si>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</si>
  <si>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</si>
  <si>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</si>
  <si>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</si>
  <si>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</si>
  <si>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</si>
  <si>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</si>
  <si>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</si>
  <si>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</si>
  <si>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</si>
  <si>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</si>
  <si>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</si>
  <si>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</si>
  <si>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</si>
  <si>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</si>
  <si>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</si>
  <si>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</si>
  <si>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</si>
  <si>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</si>
  <si>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</si>
  <si>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</si>
  <si>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</si>
  <si>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</si>
  <si>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</si>
  <si>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</si>
  <si>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</si>
  <si>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</si>
  <si>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</si>
  <si>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</si>
  <si>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</si>
  <si>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</si>
  <si>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</si>
  <si>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</si>
  <si>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</si>
  <si>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</si>
  <si>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</si>
  <si>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</si>
  <si>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</si>
  <si>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</si>
  <si>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</si>
  <si>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</si>
  <si>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</si>
  <si>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</si>
  <si>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</si>
  <si>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</si>
  <si>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</si>
  <si>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</si>
  <si>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</si>
  <si>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</si>
  <si>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</si>
  <si>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</si>
  <si>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</si>
  <si>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</si>
  <si>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</si>
  <si>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</si>
  <si>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</si>
  <si>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</si>
  <si>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</si>
  <si>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</si>
  <si>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</si>
  <si>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</si>
  <si>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</si>
  <si>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</si>
  <si>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</si>
  <si>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</si>
  <si>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</si>
  <si>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</si>
  <si>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</si>
  <si>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</si>
  <si>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</si>
  <si>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</si>
  <si>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</si>
  <si>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</si>
  <si>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</si>
  <si>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</si>
  <si>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</si>
  <si>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</si>
  <si>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</si>
  <si>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</si>
  <si>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</si>
  <si>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</si>
  <si>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</si>
  <si>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</si>
  <si>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</si>
  <si>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</si>
  <si>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</si>
  <si>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</si>
  <si>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</si>
  <si>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</si>
  <si>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</si>
  <si>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</si>
  <si>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</si>
  <si>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</si>
  <si>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</si>
  <si>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</si>
  <si>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</si>
  <si>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</si>
  <si>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</si>
  <si>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</si>
  <si>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</si>
  <si>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</si>
  <si>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</si>
  <si>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</si>
  <si>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</si>
  <si>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</si>
  <si>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</si>
  <si>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</si>
  <si>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</si>
  <si>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</si>
  <si>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</si>
  <si>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</si>
  <si>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</si>
  <si>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</si>
  <si>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</si>
  <si>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</si>
  <si>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</si>
  <si>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</si>
  <si>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</si>
  <si>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</si>
  <si>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</si>
  <si>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</si>
  <si>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</si>
  <si>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</si>
  <si>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</si>
  <si>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</si>
  <si>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</si>
  <si>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</si>
  <si>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</si>
  <si>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</si>
  <si>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</si>
  <si>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</si>
  <si>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</si>
  <si>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</si>
  <si>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</si>
  <si>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</si>
  <si>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</si>
  <si>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</si>
  <si>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</si>
  <si>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</si>
  <si>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</si>
  <si>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</si>
  <si>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</si>
  <si>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</si>
  <si>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</si>
  <si>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</si>
  <si>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</si>
  <si>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</si>
  <si>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</si>
  <si>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</si>
  <si>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</si>
  <si>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</si>
  <si>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</si>
  <si>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</si>
  <si>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</si>
  <si>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</si>
  <si>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</si>
  <si>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</si>
  <si>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</si>
  <si>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</si>
  <si>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</si>
  <si>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</si>
  <si>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</si>
  <si>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</si>
  <si>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</si>
  <si>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</si>
  <si>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</si>
  <si>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</si>
  <si>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</si>
  <si>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</si>
  <si>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</si>
  <si>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</si>
  <si>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</si>
  <si>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</si>
  <si>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</si>
  <si>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</si>
  <si>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</si>
  <si>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</si>
  <si>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</si>
  <si>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</si>
  <si>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</si>
  <si>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</si>
  <si>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</si>
  <si>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</si>
  <si>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</si>
  <si>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</si>
  <si>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</si>
  <si>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</si>
  <si>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</si>
  <si>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</si>
  <si>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</si>
  <si>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</si>
  <si>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</si>
  <si>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</si>
  <si>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</si>
  <si>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</si>
  <si>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</si>
  <si>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</si>
  <si>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</si>
  <si>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</si>
  <si>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</si>
  <si>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</si>
  <si>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</si>
  <si>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</si>
  <si>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</si>
  <si>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</si>
  <si>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</si>
  <si>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</si>
  <si>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</si>
  <si>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</si>
  <si>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</si>
  <si>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</si>
  <si>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</si>
  <si>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</si>
  <si>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</si>
  <si>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</si>
  <si>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</si>
  <si>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</si>
  <si>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</si>
  <si>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</si>
  <si>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</si>
  <si>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</si>
  <si>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</si>
  <si>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</si>
  <si>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</si>
  <si>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</si>
  <si>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</si>
  <si>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</si>
  <si>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</si>
  <si>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</si>
  <si>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</si>
  <si>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</si>
  <si>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</si>
  <si>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</si>
  <si>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</si>
  <si>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</si>
  <si>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</si>
  <si>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</si>
  <si>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</si>
  <si>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</si>
  <si>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</si>
  <si>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</si>
  <si>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</si>
  <si>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</si>
  <si>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</si>
  <si>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</si>
  <si>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</si>
  <si>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</si>
  <si>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</si>
  <si>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</si>
  <si>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</si>
  <si>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</si>
  <si>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</si>
  <si>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</si>
  <si>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</si>
  <si>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</si>
  <si>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</si>
  <si>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</si>
  <si>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</si>
  <si>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</si>
  <si>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</si>
  <si>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</si>
  <si>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</si>
  <si>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</si>
  <si>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</si>
  <si>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</si>
  <si>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</si>
  <si>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</si>
  <si>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</si>
  <si>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</si>
  <si>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</si>
  <si>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</si>
  <si>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</si>
  <si>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</si>
  <si>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</si>
  <si>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</si>
  <si>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</si>
  <si>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</si>
  <si>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</si>
  <si>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</si>
  <si>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</si>
  <si>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</si>
  <si>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</si>
  <si>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</si>
  <si>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</si>
  <si>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</si>
  <si>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</si>
  <si>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</si>
  <si>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</si>
  <si>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</si>
  <si>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</si>
  <si>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</si>
  <si>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</si>
  <si>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</si>
  <si>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</si>
  <si>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</si>
  <si>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</si>
  <si>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</si>
  <si>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</si>
  <si>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</si>
  <si>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</si>
  <si>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</si>
  <si>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</si>
  <si>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</si>
  <si>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</si>
  <si>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</si>
  <si>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</si>
  <si>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</si>
  <si>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</si>
  <si>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</si>
  <si>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</si>
  <si>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</si>
  <si>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</si>
  <si>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</si>
  <si>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</si>
  <si>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</si>
  <si>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</si>
  <si>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</si>
  <si>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</si>
  <si>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</si>
  <si>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</si>
  <si>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</si>
  <si>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</si>
  <si>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</si>
  <si>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</si>
  <si>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</si>
  <si>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</si>
  <si>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</si>
  <si>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</si>
  <si>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</si>
  <si>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</si>
  <si>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</si>
  <si>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</si>
  <si>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</si>
  <si>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</si>
  <si>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</si>
  <si>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</si>
  <si>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</si>
  <si>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</si>
  <si>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</si>
  <si>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</si>
  <si>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</si>
  <si>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</si>
  <si>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</si>
  <si>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</si>
  <si>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</si>
  <si>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</si>
  <si>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</si>
  <si>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</si>
  <si>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</si>
  <si>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</si>
  <si>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</si>
  <si>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</si>
  <si>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</si>
  <si>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</si>
  <si>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</si>
  <si>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</si>
  <si>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</si>
  <si>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</si>
  <si>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</si>
  <si>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</si>
  <si>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</si>
  <si>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</si>
  <si>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</si>
  <si>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</si>
  <si>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</si>
  <si>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</si>
  <si>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</si>
  <si>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</si>
  <si>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</si>
  <si>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</si>
  <si>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</si>
  <si>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</si>
  <si>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</si>
  <si>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</si>
  <si>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</si>
  <si>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</si>
  <si>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</si>
  <si>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</si>
  <si>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</si>
  <si>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</si>
  <si>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</si>
  <si>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</si>
  <si>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</si>
  <si>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</si>
  <si>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</si>
  <si>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</si>
  <si>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</si>
  <si>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</si>
  <si>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</si>
  <si>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</si>
  <si>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</si>
  <si>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</si>
  <si>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</si>
  <si>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</si>
  <si>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</si>
  <si>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</si>
  <si>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</si>
  <si>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</si>
  <si>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</si>
  <si>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</si>
  <si>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</si>
  <si>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</si>
  <si>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</si>
  <si>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</si>
  <si>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</si>
  <si>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</si>
  <si>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</si>
  <si>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</si>
  <si>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</si>
  <si>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</si>
  <si>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</si>
  <si>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</si>
  <si>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</si>
  <si>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</si>
  <si>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</si>
  <si>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</si>
  <si>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</si>
  <si>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</si>
  <si>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</si>
  <si>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</si>
  <si>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</si>
  <si>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</si>
  <si>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</si>
  <si>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</si>
  <si>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</si>
  <si>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</si>
  <si>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</si>
  <si>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</si>
  <si>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</si>
  <si>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</si>
  <si>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</si>
  <si>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</si>
  <si>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</si>
  <si>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</si>
  <si>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</si>
  <si>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</si>
  <si>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</si>
  <si>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</si>
  <si>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</si>
  <si>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</si>
  <si>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</si>
  <si>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</si>
  <si>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</si>
  <si>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</si>
  <si>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</si>
  <si>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</si>
  <si>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</si>
  <si>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</si>
  <si>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</si>
  <si>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</si>
  <si>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</si>
  <si>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</si>
  <si>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</si>
  <si>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</si>
  <si>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</si>
  <si>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</si>
  <si>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</si>
  <si>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</si>
  <si>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</si>
  <si>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</si>
  <si>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</si>
  <si>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</si>
  <si>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</si>
  <si>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</si>
  <si>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</si>
  <si>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</si>
  <si>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</si>
  <si>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</si>
  <si>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</si>
  <si>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</si>
  <si>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</si>
  <si>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</si>
  <si>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</si>
  <si>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</si>
  <si>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</si>
  <si>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</si>
  <si>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</si>
  <si>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</si>
  <si>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</si>
  <si>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</si>
  <si>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</si>
  <si>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</si>
  <si>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</si>
  <si>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</si>
  <si>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</si>
  <si>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</si>
  <si>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</si>
  <si>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</si>
  <si>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</si>
  <si>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</si>
  <si>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</si>
  <si>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</si>
  <si>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</si>
  <si>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</si>
  <si>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</si>
  <si>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</si>
  <si>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</si>
  <si>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</si>
  <si>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</si>
  <si>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</si>
  <si>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</si>
  <si>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</si>
  <si>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</si>
  <si>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</si>
  <si>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</si>
  <si>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</si>
  <si>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</si>
  <si>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</si>
  <si>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</si>
  <si>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</si>
  <si>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</si>
  <si>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</si>
  <si>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</si>
  <si>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</si>
  <si>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</si>
  <si>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</si>
  <si>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</si>
  <si>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</si>
  <si>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</si>
  <si>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</si>
  <si>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</si>
  <si>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</si>
  <si>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</si>
  <si>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</si>
  <si>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</si>
  <si>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</si>
  <si>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</si>
  <si>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</si>
  <si>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</si>
  <si>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</si>
  <si>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</si>
  <si>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</si>
  <si>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</si>
  <si>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</si>
  <si>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</si>
  <si>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</si>
  <si>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</si>
  <si>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</si>
  <si>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</si>
  <si>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</si>
  <si>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</si>
  <si>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</si>
  <si>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</si>
  <si>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</si>
  <si>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</si>
  <si>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</si>
  <si>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</si>
  <si>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</si>
  <si>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</si>
  <si>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</si>
  <si>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</si>
  <si>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</si>
  <si>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</si>
  <si>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</si>
  <si>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</si>
  <si>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</si>
  <si>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</si>
  <si>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</si>
  <si>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</si>
  <si>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</si>
  <si>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</si>
  <si>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</si>
  <si>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</si>
  <si>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</si>
  <si>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</si>
  <si>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</si>
  <si>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</si>
  <si>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</si>
  <si>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</si>
  <si>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</si>
  <si>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</si>
  <si>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</si>
  <si>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</si>
  <si>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</si>
  <si>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</si>
  <si>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</si>
  <si>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</si>
  <si>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</si>
  <si>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</si>
  <si>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</si>
  <si>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</si>
  <si>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</si>
  <si>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</si>
  <si>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</si>
  <si>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</si>
  <si>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</si>
  <si>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</si>
  <si>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</si>
  <si>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</si>
  <si>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</si>
  <si>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</si>
  <si>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</si>
  <si>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</si>
  <si>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</si>
  <si>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</si>
  <si>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</si>
  <si>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</si>
  <si>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</si>
  <si>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</si>
  <si>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</si>
  <si>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</si>
  <si>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</si>
  <si>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</si>
  <si>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</si>
  <si>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</si>
  <si>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</si>
  <si>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</si>
  <si>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</si>
  <si>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</si>
  <si>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</si>
  <si>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</si>
  <si>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</si>
  <si>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</si>
  <si>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</si>
  <si>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</si>
  <si>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</si>
  <si>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</si>
  <si>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</si>
  <si>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</si>
  <si>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</si>
  <si>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</si>
  <si>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</si>
  <si>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</si>
  <si>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</si>
  <si>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</si>
  <si>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</si>
  <si>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</si>
  <si>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</si>
  <si>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</si>
  <si>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</si>
  <si>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</si>
  <si>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</si>
  <si>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</si>
  <si>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</si>
  <si>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</si>
  <si>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</si>
  <si>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</si>
  <si>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</si>
  <si>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</si>
  <si>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</si>
  <si>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</si>
  <si>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</si>
  <si>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</si>
  <si>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</si>
  <si>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</si>
  <si>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</si>
  <si>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</si>
  <si>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</si>
  <si>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</si>
  <si>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</si>
  <si>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</si>
  <si>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</si>
  <si>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</si>
  <si>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</si>
  <si>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</si>
  <si>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</si>
  <si>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</si>
  <si>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</si>
  <si>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</si>
  <si>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</si>
  <si>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</si>
  <si>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</si>
  <si>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</si>
  <si>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</si>
  <si>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</si>
  <si>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</si>
  <si>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</si>
  <si>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</si>
  <si>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</si>
  <si>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</si>
  <si>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</si>
  <si>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</si>
  <si>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</si>
  <si>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</si>
  <si>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</si>
  <si>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</si>
  <si>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</si>
  <si>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</si>
  <si>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</si>
  <si>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</si>
  <si>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</si>
  <si>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</si>
  <si>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</si>
  <si>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</si>
  <si>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</si>
  <si>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</si>
  <si>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</si>
  <si>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</si>
  <si>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</si>
  <si>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</si>
  <si>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</si>
  <si>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</si>
  <si>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</si>
  <si>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</si>
  <si>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</si>
  <si>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</si>
  <si>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</si>
  <si>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</si>
  <si>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</si>
  <si>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</si>
  <si>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</si>
  <si>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</si>
  <si>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</si>
  <si>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</si>
  <si>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</si>
  <si>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</si>
  <si>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</si>
  <si>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</si>
  <si>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</si>
  <si>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</si>
  <si>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</si>
  <si>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</si>
  <si>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</si>
  <si>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</si>
  <si>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</si>
  <si>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</si>
  <si>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</si>
  <si>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</si>
  <si>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</si>
  <si>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</si>
  <si>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</si>
  <si>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</si>
  <si>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</si>
  <si>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</si>
  <si>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</si>
  <si>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</si>
  <si>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</si>
  <si>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</si>
  <si>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</si>
  <si>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</si>
  <si>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</si>
  <si>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</si>
  <si>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</si>
  <si>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</si>
  <si>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</si>
  <si>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</si>
  <si>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</si>
  <si>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</si>
  <si>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</si>
  <si>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</si>
  <si>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</si>
  <si>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</si>
  <si>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</si>
  <si>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</si>
  <si>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</si>
  <si>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</si>
  <si>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</si>
  <si>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</si>
  <si>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</si>
  <si>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</si>
  <si>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</si>
  <si>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</si>
  <si>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</si>
  <si>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</si>
  <si>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</si>
  <si>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</si>
  <si>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</si>
  <si>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</si>
  <si>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</si>
  <si>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</si>
  <si>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</si>
  <si>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</si>
  <si>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</si>
  <si>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</si>
  <si>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</si>
  <si>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</si>
  <si>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</si>
  <si>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</si>
  <si>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</si>
  <si>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</si>
  <si>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</si>
  <si>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</si>
  <si>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</si>
  <si>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</si>
  <si>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</si>
  <si>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</si>
  <si>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</si>
  <si>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</si>
  <si>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</si>
  <si>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</si>
  <si>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</si>
  <si>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</si>
  <si>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</si>
  <si>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</si>
  <si>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</si>
  <si>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</si>
  <si>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</si>
  <si>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</si>
  <si>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</si>
  <si>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</si>
  <si>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</si>
  <si>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</si>
  <si>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</si>
  <si>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</si>
  <si>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</si>
  <si>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</si>
  <si>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</si>
  <si>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</si>
  <si>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</si>
  <si>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</si>
  <si>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</si>
  <si>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</si>
  <si>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</si>
  <si>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</si>
  <si>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</si>
  <si>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</si>
  <si>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</si>
  <si>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</si>
  <si>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</si>
  <si>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</si>
  <si>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</si>
  <si>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</si>
  <si>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</si>
  <si>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</si>
  <si>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</si>
  <si>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</si>
  <si>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</si>
  <si>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</si>
  <si>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</si>
  <si>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</si>
  <si>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</si>
  <si>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</si>
  <si>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</si>
  <si>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</si>
  <si>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</si>
  <si>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</si>
  <si>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</si>
  <si>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</si>
  <si>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</si>
  <si>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</si>
  <si>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</si>
  <si>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</si>
  <si>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</si>
  <si>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</si>
  <si>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</si>
  <si>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</si>
  <si>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</si>
  <si>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</si>
  <si>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</si>
  <si>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</si>
  <si>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</si>
  <si>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</si>
  <si>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</si>
  <si>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</si>
  <si>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</si>
  <si>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</si>
  <si>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</si>
  <si>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</si>
  <si>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</si>
  <si>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</si>
  <si>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</si>
  <si>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</si>
  <si>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</si>
  <si>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</si>
  <si>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</si>
  <si>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</si>
  <si>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</si>
  <si>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</si>
  <si>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</si>
  <si>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</si>
  <si>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</si>
  <si>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</si>
  <si>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</si>
  <si>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</si>
  <si>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</si>
  <si>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</si>
  <si>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</si>
  <si>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</si>
  <si>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</si>
  <si>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</si>
  <si>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</si>
  <si>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</si>
  <si>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</si>
  <si>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</si>
  <si>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</si>
  <si>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</si>
  <si>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</si>
  <si>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</si>
  <si>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</si>
  <si>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</si>
  <si>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</si>
  <si>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</si>
  <si>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</si>
  <si>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</si>
  <si>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</si>
  <si>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</si>
  <si>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</si>
  <si>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</si>
  <si>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</si>
  <si>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</si>
  <si>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</si>
  <si>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</si>
  <si>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</si>
  <si>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</si>
  <si>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</si>
  <si>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</si>
  <si>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</si>
  <si>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</si>
  <si>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</si>
  <si>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</si>
  <si>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</si>
  <si>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</si>
  <si>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</si>
  <si>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</si>
  <si>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</si>
  <si>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</si>
  <si>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</si>
  <si>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</si>
  <si>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</si>
  <si>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</si>
  <si>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</si>
  <si>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</si>
  <si>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</si>
  <si>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</si>
  <si>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</si>
  <si>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</si>
  <si>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</si>
  <si>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</si>
  <si>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</si>
  <si>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</si>
  <si>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</si>
  <si>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</si>
  <si>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</si>
  <si>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</si>
  <si>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</si>
  <si>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</si>
  <si>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</si>
  <si>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</si>
  <si>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</si>
  <si>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</si>
  <si>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</si>
  <si>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</si>
  <si>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</si>
  <si>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</si>
  <si>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</si>
  <si>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</si>
  <si>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</si>
  <si>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</si>
  <si>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</si>
  <si>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</si>
  <si>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</si>
  <si>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</si>
  <si>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</si>
  <si>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</si>
  <si>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</si>
  <si>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</si>
  <si>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</si>
  <si>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</si>
  <si>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</si>
  <si>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</si>
  <si>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</si>
  <si>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</si>
  <si>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</si>
  <si>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</si>
  <si>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</si>
  <si>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</si>
  <si>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</si>
  <si>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</si>
  <si>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</si>
  <si>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</si>
  <si>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</si>
  <si>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</si>
  <si>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</si>
  <si>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</si>
  <si>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</si>
  <si>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</si>
  <si>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</si>
  <si>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</si>
  <si>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</si>
  <si>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</si>
  <si>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</si>
  <si>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</si>
  <si>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</si>
  <si>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</si>
  <si>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</si>
  <si>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</si>
  <si>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</si>
  <si>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</si>
  <si>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</si>
  <si>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</si>
  <si>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</si>
  <si>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</si>
  <si>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</si>
  <si>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</si>
  <si>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</si>
  <si>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</si>
  <si>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</si>
  <si>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</si>
  <si>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</si>
  <si>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</si>
  <si>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</si>
  <si>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</si>
  <si>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</si>
  <si>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</si>
  <si>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</si>
  <si>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</si>
  <si>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</si>
  <si>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</si>
  <si>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</si>
  <si>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</si>
  <si>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</si>
  <si>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</si>
  <si>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</si>
  <si>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</si>
  <si>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</si>
  <si>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</si>
  <si>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</si>
  <si>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</si>
  <si>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</si>
  <si>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</si>
  <si>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</si>
  <si>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</si>
  <si>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</si>
  <si>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</si>
  <si>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</si>
  <si>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</si>
  <si>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</si>
  <si>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</si>
  <si>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</si>
  <si>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</si>
  <si>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</si>
  <si>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</si>
  <si>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</si>
  <si>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</si>
  <si>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</si>
  <si>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</si>
  <si>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</si>
  <si>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</si>
  <si>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</si>
  <si>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</si>
  <si>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</si>
  <si>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</si>
  <si>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</si>
  <si>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</si>
  <si>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</si>
  <si>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</si>
  <si>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</si>
  <si>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</si>
  <si>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</si>
  <si>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</si>
  <si>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</si>
  <si>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</si>
  <si>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</si>
  <si>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</si>
  <si>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</si>
  <si>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</si>
  <si>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</si>
  <si>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</si>
  <si>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</si>
  <si>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</si>
  <si>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</si>
  <si>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</si>
  <si>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</si>
  <si>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</si>
  <si>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</si>
  <si>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</si>
  <si>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</si>
  <si>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</si>
  <si>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</si>
  <si>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</si>
  <si>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</si>
  <si>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</si>
  <si>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</si>
  <si>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</si>
  <si>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</si>
  <si>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</si>
  <si>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</si>
  <si>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</si>
  <si>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</si>
  <si>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</si>
  <si>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</si>
  <si>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</si>
  <si>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</si>
  <si>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</si>
  <si>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</si>
  <si>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</si>
  <si>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</si>
  <si>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</si>
  <si>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</si>
  <si>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</si>
  <si>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</si>
  <si>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</si>
  <si>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</si>
  <si>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</si>
  <si>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</si>
  <si>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</si>
  <si>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</si>
  <si>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</si>
  <si>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</si>
  <si>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</si>
  <si>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</si>
  <si>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</si>
  <si>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</si>
  <si>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</si>
  <si>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</si>
  <si>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</si>
  <si>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</si>
  <si>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</si>
  <si>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</si>
  <si>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</si>
  <si>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</si>
  <si>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</si>
  <si>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</si>
  <si>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</si>
  <si>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</si>
  <si>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</si>
  <si>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</si>
  <si>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</si>
  <si>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</si>
  <si>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</si>
  <si>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</si>
  <si>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</si>
  <si>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</si>
  <si>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</si>
  <si>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</si>
  <si>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</si>
  <si>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</si>
  <si>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</si>
  <si>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</si>
  <si>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</si>
  <si>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</si>
  <si>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</si>
  <si>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</si>
  <si>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</si>
  <si>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</si>
  <si>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</si>
  <si>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</si>
  <si>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</si>
  <si>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</si>
  <si>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</si>
  <si>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</si>
  <si>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</si>
  <si>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</si>
  <si>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</si>
  <si>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</si>
  <si>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</si>
  <si>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</si>
  <si>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</si>
  <si>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</si>
  <si>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</si>
  <si>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</si>
  <si>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</si>
  <si>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</si>
  <si>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</si>
  <si>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</si>
  <si>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</si>
  <si>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</si>
  <si>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</si>
  <si>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</si>
  <si>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</si>
  <si>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</si>
  <si>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</si>
  <si>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</si>
  <si>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</si>
  <si>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</si>
  <si>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</si>
  <si>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</si>
  <si>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</si>
  <si>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</si>
  <si>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</si>
  <si>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</si>
  <si>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</si>
  <si>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</si>
  <si>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</si>
  <si>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</si>
  <si>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</si>
  <si>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</si>
  <si>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</si>
  <si>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</si>
  <si>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</si>
  <si>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</si>
  <si>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</si>
  <si>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</si>
  <si>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</si>
  <si>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</si>
  <si>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</si>
  <si>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</si>
  <si>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</si>
  <si>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</si>
  <si>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</si>
  <si>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</si>
  <si>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</si>
  <si>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</si>
  <si>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</si>
  <si>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</si>
  <si>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</si>
  <si>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</si>
  <si>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</si>
  <si>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</si>
  <si>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</si>
  <si>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</si>
  <si>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</si>
  <si>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</si>
  <si>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</si>
  <si>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</si>
  <si>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</si>
  <si>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</si>
  <si>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</si>
  <si>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</si>
  <si>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</si>
  <si>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</si>
  <si>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</si>
  <si>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</si>
  <si>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</si>
  <si>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</si>
  <si>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</si>
  <si>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</si>
  <si>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</si>
  <si>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</si>
  <si>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</si>
  <si>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</si>
  <si>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</si>
  <si>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</si>
  <si>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</si>
  <si>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</si>
  <si>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</si>
  <si>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</si>
  <si>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</si>
  <si>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</si>
  <si>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</si>
  <si>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</si>
  <si>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</si>
  <si>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</si>
  <si>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</si>
  <si>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</si>
  <si>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</si>
  <si>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</si>
  <si>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</si>
  <si>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</si>
  <si>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</si>
  <si>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</si>
  <si>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</si>
  <si>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</si>
  <si>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</si>
  <si>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</si>
  <si>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</si>
  <si>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</si>
  <si>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</si>
  <si>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</si>
  <si>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</si>
  <si>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</si>
  <si>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</si>
  <si>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</si>
  <si>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</si>
  <si>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</si>
  <si>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</si>
  <si>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</si>
  <si>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</si>
  <si>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</si>
  <si>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</si>
  <si>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</si>
  <si>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</si>
  <si>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</si>
  <si>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</si>
  <si>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</si>
  <si>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</si>
  <si>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</si>
  <si>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</si>
  <si>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</si>
  <si>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</si>
  <si>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</si>
  <si>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</si>
  <si>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</si>
  <si>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</si>
  <si>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</si>
  <si>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</si>
  <si>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</si>
  <si>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</si>
  <si>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</si>
  <si>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</si>
  <si>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</si>
  <si>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</si>
  <si>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</si>
  <si>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</si>
  <si>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</si>
  <si>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</si>
  <si>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</si>
  <si>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</si>
  <si>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</si>
  <si>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</si>
  <si>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</si>
  <si>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</si>
  <si>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</si>
  <si>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</si>
  <si>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</si>
  <si>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</si>
  <si>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</si>
  <si>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</si>
  <si>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</si>
  <si>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</si>
  <si>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</si>
  <si>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</si>
  <si>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</si>
  <si>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</si>
  <si>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</si>
  <si>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</si>
  <si>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</si>
  <si>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</si>
  <si>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</si>
  <si>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</si>
  <si>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</si>
  <si>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</si>
  <si>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</si>
  <si>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</si>
  <si>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</si>
  <si>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</si>
  <si>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</si>
  <si>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</si>
  <si>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</si>
  <si>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</si>
  <si>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</si>
  <si>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</si>
  <si>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</si>
  <si>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</si>
  <si>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</si>
  <si>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</si>
  <si>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</si>
  <si>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</si>
  <si>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</si>
  <si>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</si>
  <si>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</si>
  <si>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</si>
  <si>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</si>
  <si>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</si>
  <si>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</si>
  <si>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</si>
  <si>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</si>
  <si>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</si>
  <si>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</si>
  <si>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</si>
  <si>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</si>
  <si>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</si>
  <si>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</si>
  <si>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</si>
  <si>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</si>
  <si>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</si>
  <si>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</si>
  <si>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</si>
  <si>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</si>
  <si>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</si>
  <si>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</si>
  <si>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</si>
  <si>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</si>
  <si>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</si>
  <si>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</si>
  <si>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</si>
  <si>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</si>
  <si>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</si>
  <si>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</si>
  <si>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</si>
  <si>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</si>
  <si>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</si>
  <si>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</si>
  <si>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</si>
  <si>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</si>
  <si>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</si>
  <si>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</si>
  <si>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</si>
  <si>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</si>
  <si>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</si>
  <si>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</si>
  <si>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</si>
  <si>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</si>
  <si>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</si>
  <si>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</si>
  <si>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</si>
  <si>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</si>
  <si>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</si>
  <si>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</si>
  <si>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</si>
  <si>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</si>
  <si>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</si>
  <si>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</si>
  <si>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</si>
  <si>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</si>
  <si>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</si>
  <si>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</si>
  <si>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</si>
  <si>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</si>
  <si>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</si>
  <si>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</si>
  <si>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</si>
  <si>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</si>
  <si>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</si>
  <si>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</si>
  <si>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</si>
  <si>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</si>
  <si>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</si>
  <si>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</si>
  <si>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</si>
  <si>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</si>
  <si>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</si>
  <si>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</si>
  <si>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</si>
  <si>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</si>
  <si>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</si>
  <si>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</si>
  <si>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</si>
  <si>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</si>
  <si>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</si>
  <si>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</si>
  <si>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</si>
  <si>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</si>
  <si>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</si>
  <si>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</si>
  <si>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</si>
  <si>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</si>
  <si>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</si>
  <si>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</si>
  <si>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</si>
  <si>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</si>
  <si>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</si>
  <si>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</si>
  <si>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</si>
  <si>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</si>
  <si>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</si>
  <si>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</si>
  <si>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</si>
  <si>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</si>
  <si>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</si>
  <si>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</si>
  <si>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</si>
  <si>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</si>
  <si>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</si>
  <si>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</si>
  <si>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</si>
  <si>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</si>
  <si>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</si>
  <si>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</si>
  <si>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</si>
  <si>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</si>
  <si>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</si>
  <si>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</si>
  <si>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</si>
  <si>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</si>
  <si>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</si>
  <si>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</si>
  <si>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</si>
  <si>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</si>
  <si>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</si>
  <si>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</si>
  <si>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</si>
  <si>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</si>
  <si>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</si>
  <si>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</si>
  <si>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</si>
  <si>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</si>
  <si>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</si>
  <si>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</si>
  <si>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</si>
  <si>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</si>
  <si>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</si>
  <si>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</si>
  <si>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</si>
  <si>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</si>
  <si>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</si>
  <si>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</si>
  <si>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</si>
  <si>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</si>
  <si>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</si>
  <si>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</si>
  <si>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</si>
  <si>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</si>
  <si>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</si>
  <si>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</si>
  <si>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</si>
  <si>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</si>
  <si>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</si>
  <si>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</si>
  <si>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</si>
  <si>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</si>
  <si>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</si>
  <si>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</si>
  <si>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</si>
  <si>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</si>
  <si>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</si>
  <si>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</si>
  <si>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</si>
  <si>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</si>
  <si>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</si>
  <si>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</si>
  <si>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</si>
  <si>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</si>
  <si>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</si>
  <si>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</si>
  <si>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</si>
  <si>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</si>
  <si>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</si>
  <si>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</si>
  <si>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</si>
  <si>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</si>
  <si>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</si>
  <si>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</si>
  <si>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</si>
  <si>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</si>
  <si>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</si>
  <si>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</si>
  <si>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</si>
  <si>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</si>
  <si>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</si>
  <si>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</si>
  <si>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</si>
  <si>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</si>
  <si>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</si>
  <si>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</si>
  <si>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</si>
  <si>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</si>
  <si>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</si>
  <si>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</si>
  <si>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</si>
  <si>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</si>
  <si>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</si>
  <si>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</si>
  <si>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</si>
  <si>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</si>
  <si>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</si>
  <si>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</si>
  <si>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</si>
  <si>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</si>
  <si>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</si>
  <si>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</si>
  <si>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</si>
  <si>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</si>
  <si>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</si>
  <si>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</si>
  <si>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</si>
  <si>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</si>
  <si>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</si>
  <si>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</si>
  <si>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</si>
  <si>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</si>
  <si>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</si>
  <si>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</si>
  <si>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</si>
  <si>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</si>
  <si>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</si>
  <si>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</si>
  <si>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</si>
  <si>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</si>
  <si>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</si>
  <si>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</si>
  <si>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</si>
  <si>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</si>
  <si>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</si>
  <si>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</si>
  <si>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</si>
  <si>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</si>
  <si>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</si>
  <si>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</si>
  <si>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</si>
  <si>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</si>
  <si>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</si>
  <si>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</si>
  <si>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</si>
  <si>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</si>
  <si>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</si>
  <si>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</si>
  <si>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</si>
  <si>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</si>
  <si>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</si>
  <si>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</si>
  <si>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</si>
  <si>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</si>
  <si>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</si>
  <si>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</si>
  <si>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</si>
  <si>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</si>
  <si>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</si>
  <si>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</si>
  <si>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</si>
  <si>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</si>
  <si>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</si>
  <si>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</si>
  <si>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</si>
  <si>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</si>
  <si>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</si>
  <si>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</si>
  <si>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</si>
  <si>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</si>
  <si>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</si>
  <si>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</si>
  <si>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</si>
  <si>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</si>
  <si>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</si>
  <si>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</si>
  <si>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</si>
  <si>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</si>
  <si>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</si>
  <si>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</si>
  <si>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</si>
  <si>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</si>
  <si>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</si>
  <si>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</si>
  <si>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</si>
  <si>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</si>
  <si>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</si>
  <si>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</si>
  <si>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</si>
  <si>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</si>
  <si>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</si>
  <si>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</si>
  <si>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</si>
  <si>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</si>
  <si>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</si>
  <si>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</si>
  <si>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</si>
  <si>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</si>
  <si>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</si>
  <si>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</si>
  <si>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</si>
  <si>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</si>
  <si>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</si>
  <si>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</si>
  <si>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</si>
  <si>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</si>
  <si>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</si>
  <si>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</si>
  <si>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</si>
  <si>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</si>
  <si>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</si>
  <si>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</si>
  <si>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</si>
  <si>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</si>
  <si>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</si>
  <si>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</si>
  <si>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</si>
  <si>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</si>
  <si>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</si>
  <si>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</si>
  <si>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</si>
  <si>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</si>
  <si>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</si>
  <si>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</si>
  <si>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</si>
  <si>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</si>
  <si>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</si>
  <si>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</si>
  <si>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</si>
  <si>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</si>
  <si>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</si>
  <si>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</si>
  <si>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</si>
  <si>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</si>
  <si>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</si>
  <si>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</si>
  <si>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</si>
  <si>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</si>
  <si>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</si>
  <si>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</si>
  <si>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</si>
  <si>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</si>
  <si>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</si>
  <si>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</si>
  <si>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</si>
  <si>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</si>
  <si>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</si>
  <si>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</si>
  <si>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</si>
  <si>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</si>
  <si>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</si>
  <si>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</si>
  <si>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</si>
  <si>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</si>
  <si>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</si>
  <si>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</si>
  <si>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</si>
  <si>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</si>
  <si>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</si>
  <si>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</si>
  <si>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</si>
  <si>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</si>
  <si>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</si>
  <si>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</si>
  <si>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</si>
  <si>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</si>
  <si>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</si>
  <si>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</si>
  <si>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</si>
  <si>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</si>
  <si>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</si>
  <si>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</si>
  <si>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</si>
  <si>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</si>
  <si>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</si>
  <si>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</si>
  <si>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</si>
  <si>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</si>
  <si>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</si>
  <si>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</si>
  <si>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</si>
  <si>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</si>
  <si>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</si>
  <si>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</si>
  <si>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</si>
  <si>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</si>
  <si>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</si>
  <si>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</si>
  <si>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</si>
  <si>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</si>
  <si>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</si>
  <si>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</si>
  <si>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</si>
  <si>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</si>
  <si>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</si>
  <si>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</si>
  <si>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</si>
  <si>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</si>
  <si>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</si>
  <si>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</si>
  <si>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</si>
  <si>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</si>
  <si>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</si>
  <si>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</si>
  <si>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</si>
  <si>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</si>
  <si>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</si>
  <si>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</si>
  <si>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</si>
  <si>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</si>
  <si>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</si>
  <si>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</si>
  <si>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</si>
  <si>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</si>
  <si>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</si>
  <si>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</si>
  <si>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</si>
  <si>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</si>
  <si>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</si>
  <si>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</si>
  <si>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</si>
  <si>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</si>
  <si>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</si>
  <si>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</si>
  <si>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</si>
  <si>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</si>
  <si>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</si>
  <si>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</si>
  <si>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</si>
  <si>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</si>
  <si>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</si>
  <si>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</si>
  <si>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</si>
  <si>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</si>
  <si>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</si>
  <si>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</si>
  <si>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</si>
  <si>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</si>
  <si>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</si>
  <si>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</si>
  <si>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</si>
  <si>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</si>
  <si>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</si>
  <si>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</si>
  <si>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</si>
  <si>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</si>
  <si>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</si>
  <si>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</si>
  <si>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</si>
  <si>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</si>
  <si>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</si>
  <si>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</si>
  <si>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</si>
  <si>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</si>
  <si>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</si>
  <si>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</si>
  <si>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</si>
  <si>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</si>
  <si>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</si>
  <si>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</si>
  <si>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</si>
  <si>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</si>
  <si>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</si>
  <si>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</si>
  <si>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</si>
  <si>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</si>
  <si>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</si>
  <si>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</si>
  <si>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</si>
  <si>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</si>
  <si>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</si>
  <si>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</si>
  <si>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</si>
  <si>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</si>
  <si>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</si>
  <si>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</si>
  <si>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</si>
  <si>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</si>
  <si>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</si>
  <si>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</si>
  <si>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</si>
  <si>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</si>
  <si>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</si>
  <si>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</si>
  <si>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</si>
  <si>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</si>
  <si>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</si>
  <si>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</si>
  <si>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</si>
  <si>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</si>
  <si>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</si>
  <si>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</si>
  <si>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</si>
  <si>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</si>
  <si>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</si>
  <si>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</si>
  <si>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</si>
  <si>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</si>
  <si>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</si>
  <si>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</si>
  <si>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</si>
  <si>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</si>
  <si>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</si>
  <si>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</si>
  <si>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</si>
  <si>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</si>
  <si>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</si>
  <si>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</si>
  <si>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</si>
  <si>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</si>
  <si>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</si>
  <si>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</si>
  <si>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</si>
  <si>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</si>
  <si>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</si>
  <si>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</si>
  <si>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</si>
  <si>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</si>
  <si>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</si>
  <si>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</si>
  <si>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</si>
  <si>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</si>
  <si>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</si>
  <si>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</si>
  <si>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</si>
  <si>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</si>
  <si>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</si>
  <si>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</si>
  <si>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</si>
  <si>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</si>
  <si>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</si>
  <si>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</si>
  <si>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</si>
  <si>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</si>
  <si>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</si>
  <si>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</si>
  <si>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</si>
  <si>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</si>
  <si>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</si>
  <si>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</si>
  <si>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</si>
  <si>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</si>
  <si>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</si>
  <si>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</si>
  <si>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</si>
  <si>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</si>
  <si>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</si>
  <si>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</si>
  <si>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</si>
  <si>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</si>
  <si>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</si>
  <si>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</si>
  <si>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</si>
  <si>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</si>
  <si>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</si>
  <si>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</si>
  <si>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</si>
  <si>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</si>
  <si>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</si>
  <si>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</si>
  <si>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</si>
  <si>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</si>
  <si>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</si>
  <si>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</si>
  <si>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</si>
  <si>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</si>
  <si>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</si>
  <si>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</si>
  <si>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</si>
  <si>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</si>
  <si>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</si>
  <si>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</si>
  <si>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</si>
  <si>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</si>
  <si>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</si>
  <si>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</si>
  <si>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</si>
  <si>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</si>
  <si>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</si>
  <si>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</si>
  <si>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</si>
  <si>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</si>
  <si>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</si>
  <si>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</si>
  <si>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</si>
  <si>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</si>
  <si>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</si>
  <si>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</si>
  <si>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</si>
  <si>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</si>
  <si>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</si>
  <si>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</si>
  <si>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</si>
  <si>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</si>
  <si>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</si>
  <si>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</si>
  <si>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</si>
  <si>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</si>
  <si>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</si>
  <si>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</si>
  <si>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</si>
  <si>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</si>
  <si>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</si>
  <si>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</si>
  <si>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</si>
  <si>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</si>
  <si>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</si>
  <si>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</si>
  <si>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</si>
  <si>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</si>
  <si>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</si>
  <si>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</si>
  <si>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</si>
  <si>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</si>
  <si>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</si>
  <si>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</si>
  <si>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</si>
  <si>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</si>
  <si>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</si>
  <si>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</si>
  <si>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</si>
  <si>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</si>
  <si>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</si>
  <si>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</si>
  <si>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</si>
  <si>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</si>
  <si>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</si>
  <si>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</si>
  <si>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</si>
  <si>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</si>
  <si>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</si>
  <si>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</si>
  <si>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</si>
  <si>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</si>
  <si>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</si>
  <si>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</si>
  <si>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</si>
  <si>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</si>
  <si>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</si>
  <si>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</si>
  <si>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</si>
  <si>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</si>
  <si>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</si>
  <si>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</si>
  <si>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</si>
  <si>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</si>
  <si>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</si>
  <si>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</si>
  <si>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</si>
  <si>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</si>
  <si>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</si>
  <si>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</si>
  <si>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</si>
  <si>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</si>
  <si>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</si>
  <si>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</si>
  <si>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</si>
  <si>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</si>
  <si>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</si>
  <si>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</si>
  <si>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</si>
  <si>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</si>
  <si>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</si>
  <si>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</si>
  <si>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</si>
  <si>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</si>
  <si>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</si>
  <si>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</si>
  <si>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</si>
  <si>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</si>
  <si>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</si>
  <si>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</si>
  <si>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</si>
  <si>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</si>
  <si>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</si>
  <si>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</si>
  <si>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</si>
  <si>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</si>
  <si>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</si>
  <si>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</si>
  <si>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</si>
  <si>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</si>
  <si>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</si>
  <si>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</si>
  <si>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</si>
  <si>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</si>
  <si>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</si>
  <si>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</si>
  <si>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</si>
  <si>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</si>
  <si>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</si>
  <si>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</si>
  <si>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</si>
  <si>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</si>
  <si>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</si>
  <si>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</si>
  <si>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</si>
  <si>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</si>
  <si>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</si>
  <si>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</si>
  <si>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</si>
  <si>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</si>
  <si>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</si>
  <si>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</si>
  <si>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</si>
  <si>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</si>
  <si>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</si>
  <si>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</si>
  <si>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</si>
  <si>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</si>
  <si>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</si>
  <si>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</si>
  <si>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</si>
  <si>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</si>
  <si>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</si>
  <si>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</si>
  <si>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</si>
  <si>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</si>
  <si>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</si>
  <si>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</si>
  <si>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</si>
  <si>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</si>
  <si>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</si>
  <si>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</si>
  <si>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</si>
  <si>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</si>
  <si>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</si>
  <si>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</si>
  <si>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</si>
  <si>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</si>
  <si>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</si>
  <si>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</si>
  <si>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</si>
  <si>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</si>
  <si>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</si>
  <si>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</si>
  <si>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</si>
  <si>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</si>
  <si>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</si>
  <si>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</si>
  <si>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</si>
  <si>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</si>
  <si>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</si>
  <si>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</si>
  <si>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</si>
  <si>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</si>
  <si>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</si>
  <si>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</si>
  <si>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</si>
  <si>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</si>
  <si>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</si>
  <si>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</si>
  <si>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</si>
  <si>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</si>
  <si>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</si>
  <si>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</si>
  <si>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</si>
  <si>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</si>
  <si>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</si>
  <si>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</si>
  <si>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</si>
  <si>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</si>
  <si>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</si>
  <si>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</si>
  <si>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</si>
  <si>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</si>
  <si>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</si>
  <si>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</si>
  <si>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</si>
  <si>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</si>
  <si>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</si>
  <si>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</si>
  <si>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</si>
  <si>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</si>
  <si>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</si>
  <si>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</si>
  <si>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</si>
  <si>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</si>
  <si>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</si>
  <si>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</si>
  <si>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</si>
  <si>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</si>
  <si>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</si>
  <si>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</si>
  <si>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</si>
  <si>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</si>
  <si>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</si>
  <si>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</si>
  <si>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</si>
  <si>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</si>
  <si>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</si>
  <si>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</si>
  <si>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</si>
  <si>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</si>
  <si>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</si>
  <si>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</si>
  <si>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</si>
  <si>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</si>
  <si>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</si>
  <si>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</si>
  <si>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</si>
  <si>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</si>
  <si>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</si>
  <si>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</si>
  <si>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</si>
  <si>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</si>
  <si>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</si>
  <si>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</si>
  <si>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</si>
  <si>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</si>
  <si>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</si>
  <si>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</si>
  <si>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</si>
  <si>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</si>
  <si>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</si>
  <si>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</si>
  <si>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</si>
  <si>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</si>
  <si>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</si>
  <si>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</si>
  <si>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</si>
  <si>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</si>
  <si>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</si>
  <si>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</si>
  <si>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</si>
  <si>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</si>
  <si>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</si>
  <si>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</si>
  <si>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</si>
  <si>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</si>
  <si>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</si>
  <si>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</si>
  <si>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</si>
  <si>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</si>
  <si>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</si>
  <si>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</si>
  <si>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</si>
  <si>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</si>
  <si>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</si>
  <si>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</si>
  <si>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</si>
  <si>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</si>
  <si>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</si>
  <si>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</si>
  <si>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</si>
  <si>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</si>
  <si>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</si>
  <si>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</si>
  <si>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</si>
  <si>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</si>
  <si>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</si>
  <si>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</si>
  <si>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</si>
  <si>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</si>
  <si>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</si>
  <si>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</si>
  <si>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</si>
  <si>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</si>
  <si>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</si>
  <si>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</si>
  <si>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</si>
  <si>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</si>
  <si>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</si>
  <si>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</si>
  <si>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</si>
  <si>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</si>
  <si>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</si>
  <si>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</si>
  <si>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</si>
  <si>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</si>
  <si>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</si>
  <si>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</si>
  <si>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</si>
  <si>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</si>
  <si>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</si>
  <si>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</si>
  <si>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</si>
  <si>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</si>
  <si>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</si>
  <si>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</si>
  <si>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</si>
  <si>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</si>
  <si>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</si>
  <si>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</si>
  <si>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</si>
  <si>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</si>
  <si>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</si>
  <si>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</si>
  <si>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</si>
  <si>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</si>
  <si>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</si>
  <si>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</si>
  <si>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</si>
  <si>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</si>
  <si>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</si>
  <si>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</si>
  <si>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</si>
  <si>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</si>
  <si>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</si>
  <si>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</si>
  <si>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</si>
  <si>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</si>
  <si>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</si>
  <si>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</si>
  <si>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</si>
  <si>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</si>
  <si>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</si>
  <si>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</si>
  <si>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</si>
  <si>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</si>
  <si>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</si>
  <si>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</si>
  <si>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</si>
  <si>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</si>
  <si>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</si>
  <si>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</si>
  <si>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</si>
  <si>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</si>
  <si>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</si>
  <si>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</si>
  <si>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</si>
  <si>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</si>
  <si>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</si>
  <si>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</si>
  <si>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</si>
  <si>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</si>
  <si>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</si>
  <si>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</si>
  <si>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</si>
  <si>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</si>
  <si>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</si>
  <si>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</si>
  <si>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</si>
  <si>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</si>
  <si>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</si>
  <si>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</si>
  <si>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</si>
  <si>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</si>
  <si>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</si>
  <si>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</si>
  <si>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</si>
  <si>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</si>
  <si>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</si>
  <si>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</si>
  <si>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</si>
  <si>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</si>
  <si>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</si>
  <si>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</si>
  <si>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</si>
  <si>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</si>
  <si>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</si>
  <si>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</si>
  <si>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</si>
  <si>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</si>
  <si>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</si>
  <si>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</si>
  <si>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</si>
  <si>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</si>
  <si>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</si>
  <si>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</si>
  <si>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</si>
  <si>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</si>
  <si>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</si>
  <si>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</si>
  <si>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</si>
  <si>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</si>
  <si>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</si>
  <si>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</si>
  <si>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</si>
  <si>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</si>
  <si>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</si>
  <si>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</si>
  <si>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</si>
  <si>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</si>
  <si>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</si>
  <si>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</si>
  <si>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</si>
  <si>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</si>
  <si>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</si>
  <si>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</si>
  <si>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</si>
  <si>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</si>
  <si>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</si>
  <si>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</si>
  <si>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</si>
  <si>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</si>
  <si>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</si>
  <si>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</si>
  <si>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</si>
  <si>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</si>
  <si>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</si>
  <si>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</si>
  <si>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</si>
  <si>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</si>
  <si>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</si>
  <si>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</si>
  <si>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</si>
  <si>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</si>
  <si>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</si>
  <si>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</si>
  <si>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</si>
  <si>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</si>
  <si>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</si>
  <si>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</si>
  <si>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</si>
  <si>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</si>
  <si>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</si>
  <si>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</si>
  <si>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</si>
  <si>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</si>
  <si>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</si>
  <si>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</si>
  <si>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</si>
  <si>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</si>
  <si>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</si>
  <si>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</si>
  <si>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</si>
  <si>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</si>
  <si>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</si>
  <si>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</si>
  <si>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</si>
  <si>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</si>
  <si>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</si>
  <si>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</si>
  <si>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</si>
  <si>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</si>
  <si>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</si>
  <si>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</si>
  <si>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</si>
  <si>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</si>
  <si>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</si>
  <si>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</si>
  <si>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</si>
  <si>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</si>
  <si>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</si>
  <si>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</si>
  <si>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</si>
  <si>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</si>
  <si>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</si>
  <si>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</si>
  <si>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</si>
  <si>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</si>
  <si>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</si>
  <si>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</si>
  <si>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</si>
  <si>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</si>
  <si>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</si>
  <si>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</si>
  <si>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</si>
  <si>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</si>
  <si>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</si>
  <si>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</si>
  <si>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</si>
  <si>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</si>
  <si>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</si>
  <si>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</si>
  <si>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</si>
  <si>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</si>
  <si>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</si>
  <si>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</si>
  <si>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</si>
  <si>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</si>
  <si>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</si>
  <si>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</si>
  <si>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</si>
  <si>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</si>
  <si>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</si>
  <si>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</si>
  <si>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</si>
  <si>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</si>
  <si>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</si>
  <si>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</si>
  <si>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</si>
  <si>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</si>
  <si>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</si>
  <si>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</si>
  <si>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</si>
  <si>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</si>
  <si>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</si>
  <si>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</si>
  <si>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</si>
  <si>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</si>
  <si>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</si>
  <si>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</si>
  <si>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</si>
  <si>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</si>
  <si>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</si>
  <si>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</si>
  <si>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</si>
  <si>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</si>
  <si>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</si>
  <si>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</si>
  <si>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</si>
  <si>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</si>
  <si>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</si>
  <si>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</si>
  <si>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</si>
  <si>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</si>
  <si>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</si>
  <si>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</si>
  <si>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</si>
  <si>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</si>
  <si>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</si>
  <si>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</si>
  <si>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</si>
  <si>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</si>
  <si>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</si>
  <si>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</si>
  <si>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</si>
  <si>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</si>
  <si>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</si>
  <si>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</si>
  <si>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</si>
  <si>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</si>
  <si>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</si>
  <si>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</si>
  <si>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</si>
  <si>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</si>
  <si>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</si>
  <si>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</si>
  <si>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</si>
  <si>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</si>
  <si>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</si>
  <si>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</si>
  <si>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</si>
  <si>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</si>
  <si>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</si>
  <si>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</si>
  <si>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</si>
  <si>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</si>
  <si>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</si>
  <si>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</si>
  <si>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</si>
  <si>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</si>
  <si>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</si>
  <si>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</si>
  <si>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</si>
  <si>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</si>
  <si>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</si>
  <si>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</si>
  <si>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</si>
  <si>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</si>
  <si>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</si>
  <si>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</si>
  <si>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</si>
  <si>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</si>
  <si>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</si>
  <si>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</si>
  <si>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</si>
  <si>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</si>
  <si>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</si>
  <si>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</si>
  <si>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</si>
  <si>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</si>
  <si>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</si>
  <si>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</si>
  <si>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</si>
  <si>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</si>
  <si>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</si>
  <si>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</si>
  <si>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</si>
  <si>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</si>
  <si>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</si>
  <si>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</si>
  <si>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</si>
  <si>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</si>
  <si>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</si>
  <si>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</si>
  <si>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</si>
  <si>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</si>
  <si>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</si>
  <si>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</si>
  <si>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</si>
  <si>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</si>
  <si>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</si>
  <si>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</si>
  <si>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</si>
  <si>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</si>
  <si>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</si>
  <si>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</si>
  <si>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</si>
  <si>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</si>
  <si>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</si>
  <si>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</si>
  <si>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</si>
  <si>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</si>
  <si>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</si>
  <si>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</si>
  <si>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</si>
  <si>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</si>
  <si>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</si>
  <si>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</si>
  <si>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</si>
  <si>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</si>
  <si>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</si>
  <si>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</si>
  <si>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</si>
  <si>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</si>
  <si>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</si>
  <si>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</si>
  <si>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</si>
  <si>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</si>
  <si>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</si>
  <si>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</si>
  <si>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</si>
  <si>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</si>
  <si>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</si>
  <si>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</si>
  <si>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</si>
  <si>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</si>
  <si>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</si>
  <si>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</si>
  <si>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</si>
  <si>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</si>
  <si>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</si>
  <si>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</si>
  <si>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</si>
  <si>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</si>
  <si>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</si>
  <si>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</si>
  <si>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</si>
  <si>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</si>
  <si>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</si>
  <si>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</si>
  <si>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</si>
  <si>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</si>
  <si>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</si>
  <si>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</si>
  <si>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</si>
  <si>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</si>
  <si>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</si>
  <si>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</si>
  <si>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</si>
  <si>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</si>
  <si>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</si>
  <si>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</si>
  <si>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</si>
  <si>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</si>
  <si>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</si>
  <si>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</si>
  <si>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</si>
  <si>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</si>
  <si>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</si>
  <si>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</si>
  <si>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</si>
  <si>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</si>
  <si>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</si>
  <si>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</si>
  <si>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</si>
  <si>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</si>
  <si>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</si>
  <si>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</si>
  <si>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</si>
  <si>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</si>
  <si>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</si>
  <si>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</si>
  <si>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</si>
  <si>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</si>
  <si>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</si>
  <si>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</si>
  <si>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</si>
  <si>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</si>
  <si>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</si>
  <si>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</si>
  <si>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</si>
  <si>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</si>
  <si>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</si>
  <si>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</si>
  <si>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</si>
  <si>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</si>
  <si>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</si>
  <si>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</si>
  <si>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</si>
  <si>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</si>
  <si>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</si>
  <si>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</si>
  <si>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</si>
  <si>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</si>
  <si>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</si>
  <si>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</si>
  <si>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</si>
  <si>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</si>
  <si>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</si>
  <si>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</si>
  <si>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</si>
  <si>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</si>
  <si>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</si>
  <si>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</si>
  <si>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</si>
  <si>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</si>
  <si>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</si>
  <si>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</si>
  <si>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</si>
  <si>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</si>
  <si>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</si>
  <si>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</si>
  <si>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</si>
  <si>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</si>
  <si>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</si>
  <si>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</si>
  <si>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</si>
  <si>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</si>
  <si>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</si>
  <si>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</si>
  <si>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</si>
  <si>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</si>
  <si>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</si>
  <si>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</si>
  <si>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</si>
  <si>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</si>
  <si>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</si>
  <si>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</si>
  <si>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</si>
  <si>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</si>
  <si>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</si>
  <si>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</si>
  <si>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</si>
  <si>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</si>
  <si>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</si>
  <si>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</si>
  <si>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</si>
  <si>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</si>
  <si>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</si>
  <si>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</si>
  <si>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</si>
  <si>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</si>
  <si>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</si>
  <si>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</si>
  <si>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</si>
  <si>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</si>
  <si>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</si>
  <si>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</si>
  <si>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</si>
  <si>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</si>
  <si>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</si>
  <si>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</si>
  <si>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</si>
  <si>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</si>
  <si>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</si>
  <si>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</si>
  <si>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</si>
  <si>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</si>
  <si>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</si>
  <si>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</si>
  <si>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</si>
  <si>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</si>
  <si>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</si>
  <si>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</si>
  <si>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</si>
  <si>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</si>
  <si>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</si>
  <si>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</si>
  <si>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</si>
  <si>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</si>
  <si>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</si>
  <si>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</si>
  <si>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</si>
  <si>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</si>
  <si>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</si>
  <si>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</si>
  <si>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</si>
  <si>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</si>
  <si>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</si>
  <si>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</si>
  <si>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</si>
  <si>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</si>
  <si>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</si>
  <si>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</si>
  <si>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</si>
  <si>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</si>
  <si>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</si>
  <si>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</si>
  <si>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</si>
  <si>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</si>
  <si>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</si>
  <si>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</si>
  <si>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</si>
  <si>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</si>
  <si>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</si>
  <si>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</si>
  <si>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</si>
  <si>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</si>
  <si>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</si>
  <si>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</si>
  <si>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</si>
  <si>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</si>
  <si>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</si>
  <si>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</si>
  <si>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</si>
  <si>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</si>
  <si>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</si>
  <si>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</si>
  <si>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</si>
  <si>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</si>
  <si>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</si>
  <si>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</si>
  <si>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</si>
  <si>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</si>
  <si>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</si>
  <si>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</si>
  <si>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</si>
  <si>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</si>
  <si>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</si>
  <si>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</si>
  <si>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</si>
  <si>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</si>
  <si>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</si>
  <si>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</si>
  <si>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</si>
  <si>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</si>
  <si>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</si>
  <si>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</si>
  <si>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</si>
  <si>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</si>
  <si>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</si>
  <si>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</si>
  <si>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</si>
  <si>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</si>
  <si>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</si>
  <si>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</si>
  <si>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</si>
  <si>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</si>
  <si>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</si>
  <si>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</si>
  <si>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</si>
  <si>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</si>
  <si>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</si>
  <si>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</si>
  <si>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</si>
  <si>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</si>
  <si>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</si>
  <si>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</si>
  <si>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</si>
  <si>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</si>
  <si>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</si>
  <si>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</si>
  <si>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</si>
  <si>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</si>
  <si>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</si>
  <si>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</si>
  <si>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</si>
  <si>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</si>
  <si>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</si>
  <si>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</si>
  <si>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</si>
  <si>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</si>
  <si>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</si>
  <si>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</si>
  <si>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</si>
  <si>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</si>
  <si>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</si>
  <si>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</si>
  <si>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</si>
  <si>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</si>
  <si>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</si>
  <si>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</si>
  <si>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</si>
  <si>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</si>
  <si>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</si>
  <si>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</si>
  <si>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</si>
  <si>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</si>
  <si>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</si>
  <si>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</si>
  <si>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</si>
  <si>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</si>
  <si>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</si>
  <si>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</si>
  <si>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</si>
  <si>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</si>
  <si>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</si>
  <si>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</si>
  <si>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</si>
  <si>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</si>
  <si>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</si>
  <si>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</si>
  <si>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</si>
  <si>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</si>
  <si>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</si>
  <si>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</si>
  <si>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</si>
  <si>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</si>
  <si>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</si>
  <si>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</si>
  <si>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</si>
  <si>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</si>
  <si>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</si>
  <si>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</si>
  <si>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</si>
  <si>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</si>
  <si>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</si>
  <si>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</si>
  <si>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</si>
  <si>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</si>
  <si>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</si>
  <si>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</si>
  <si>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</si>
  <si>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</si>
  <si>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</si>
  <si>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</si>
  <si>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</si>
  <si>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</si>
  <si>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</si>
  <si>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</si>
  <si>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</si>
  <si>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</si>
  <si>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</si>
  <si>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</si>
  <si>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</si>
  <si>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</si>
  <si>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</si>
  <si>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</si>
  <si>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</si>
  <si>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</si>
  <si>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</si>
  <si>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</si>
  <si>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</si>
  <si>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</si>
  <si>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</si>
  <si>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</si>
  <si>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</si>
  <si>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</si>
  <si>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</si>
  <si>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</si>
  <si>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</si>
  <si>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</si>
  <si>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</si>
  <si>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</si>
  <si>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</si>
  <si>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</si>
  <si>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</si>
  <si>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</si>
  <si>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</si>
  <si>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</si>
  <si>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</si>
  <si>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</si>
  <si>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</si>
  <si>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</si>
  <si>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</si>
  <si>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</si>
  <si>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</si>
  <si>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</si>
  <si>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</si>
  <si>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</si>
  <si>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</si>
  <si>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</si>
  <si>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</si>
  <si>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</si>
  <si>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</si>
  <si>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</si>
  <si>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</si>
  <si>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</si>
  <si>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</si>
  <si>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</si>
  <si>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</si>
  <si>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</si>
  <si>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</si>
  <si>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</si>
  <si>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</si>
  <si>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</si>
  <si>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</si>
  <si>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</si>
  <si>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</si>
  <si>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</si>
  <si>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</si>
  <si>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</si>
  <si>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</si>
  <si>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</si>
  <si>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</si>
  <si>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</si>
  <si>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</si>
  <si>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</si>
  <si>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</si>
  <si>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</si>
  <si>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</si>
  <si>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</si>
  <si>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</si>
  <si>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</si>
  <si>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</si>
  <si>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</si>
  <si>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</si>
  <si>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</si>
  <si>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</si>
  <si>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</si>
  <si>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</si>
  <si>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</si>
  <si>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</si>
  <si>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</si>
  <si>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</si>
  <si>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</si>
  <si>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</si>
  <si>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</si>
  <si>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</si>
  <si>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</si>
  <si>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</si>
  <si>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</si>
  <si>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</si>
  <si>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</si>
  <si>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</si>
  <si>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</si>
  <si>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</si>
  <si>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</si>
  <si>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</si>
  <si>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</si>
  <si>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</si>
  <si>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</si>
  <si>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</si>
  <si>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</si>
  <si>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</si>
  <si>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</si>
  <si>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</si>
  <si>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</si>
  <si>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</si>
  <si>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</si>
  <si>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</si>
  <si>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</si>
  <si>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</si>
  <si>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</si>
  <si>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</si>
  <si>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</si>
  <si>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</si>
  <si>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</si>
  <si>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</si>
  <si>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</si>
  <si>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</si>
  <si>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</si>
  <si>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</si>
  <si>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</si>
  <si>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</si>
  <si>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</si>
  <si>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</si>
  <si>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</si>
  <si>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</si>
  <si>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</si>
  <si>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</si>
  <si>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</si>
  <si>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</si>
  <si>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</si>
  <si>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</si>
  <si>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</si>
  <si>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</si>
  <si>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</si>
  <si>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</si>
  <si>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</si>
  <si>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</si>
  <si>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</si>
  <si>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</si>
  <si>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</si>
  <si>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</si>
  <si>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</si>
  <si>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</si>
  <si>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</si>
  <si>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</si>
  <si>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</si>
  <si>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</si>
  <si>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</si>
  <si>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</si>
  <si>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</si>
  <si>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</si>
  <si>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</si>
  <si>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</si>
  <si>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</si>
  <si>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</si>
  <si>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</si>
  <si>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</si>
  <si>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</si>
  <si>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</si>
  <si>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</si>
  <si>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</si>
  <si>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</si>
  <si>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</si>
  <si>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</si>
  <si>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</si>
  <si>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</si>
  <si>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</si>
  <si>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</si>
  <si>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</si>
  <si>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</si>
  <si>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</si>
  <si>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</si>
  <si>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</si>
  <si>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</si>
  <si>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</si>
  <si>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</si>
  <si>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</si>
  <si>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</si>
  <si>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</si>
  <si>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</si>
  <si>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</si>
  <si>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</si>
  <si>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</si>
  <si>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</si>
  <si>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</si>
  <si>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</si>
  <si>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</si>
  <si>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</si>
  <si>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</si>
  <si>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</si>
  <si>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</si>
  <si>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</si>
  <si>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</si>
  <si>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</si>
  <si>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</si>
  <si>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</si>
  <si>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</si>
  <si>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</si>
  <si>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</si>
  <si>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</si>
  <si>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</si>
  <si>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</si>
  <si>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</si>
  <si>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</si>
  <si>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</si>
  <si>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</si>
  <si>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</si>
  <si>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</si>
  <si>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</si>
  <si>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</si>
  <si>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</si>
  <si>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</si>
  <si>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</si>
  <si>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</si>
  <si>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</si>
  <si>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</si>
  <si>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</si>
  <si>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</si>
  <si>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</si>
  <si>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</si>
  <si>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</si>
  <si>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</si>
  <si>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</si>
  <si>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</si>
  <si>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</si>
  <si>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</si>
  <si>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</si>
  <si>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</si>
  <si>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</si>
  <si>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</si>
  <si>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</si>
  <si>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</si>
  <si>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</si>
  <si>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</si>
  <si>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</si>
  <si>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</si>
  <si>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</si>
  <si>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</si>
  <si>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</si>
  <si>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</si>
  <si>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</si>
  <si>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</si>
  <si>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</si>
  <si>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</si>
  <si>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</si>
  <si>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</si>
  <si>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</si>
  <si>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</si>
  <si>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</si>
  <si>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</si>
  <si>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</si>
  <si>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</si>
  <si>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</si>
  <si>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</si>
  <si>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</si>
  <si>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</si>
  <si>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</si>
  <si>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</si>
  <si>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</si>
  <si>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</si>
  <si>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</si>
  <si>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</si>
  <si>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</si>
  <si>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</si>
  <si>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</si>
  <si>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</si>
  <si>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</si>
  <si>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</si>
  <si>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</si>
  <si>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</si>
  <si>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</si>
  <si>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</si>
  <si>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</si>
  <si>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</si>
  <si>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</si>
  <si>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</si>
  <si>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</si>
  <si>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</si>
  <si>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</si>
  <si>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</si>
  <si>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</si>
  <si>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</si>
  <si>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</si>
  <si>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</si>
  <si>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</si>
  <si>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</si>
  <si>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</si>
  <si>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</si>
  <si>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</si>
  <si>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</si>
  <si>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</si>
  <si>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</si>
  <si>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</si>
  <si>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</si>
  <si>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</si>
  <si>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</si>
  <si>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</si>
  <si>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</si>
  <si>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</si>
  <si>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</si>
  <si>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</si>
  <si>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</si>
  <si>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</si>
  <si>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</si>
  <si>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</si>
  <si>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</si>
  <si>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</si>
  <si>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</si>
  <si>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</si>
  <si>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</si>
  <si>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</si>
  <si>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</si>
  <si>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</si>
  <si>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</si>
  <si>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</si>
  <si>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</si>
  <si>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</si>
  <si>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</si>
  <si>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</si>
  <si>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</si>
  <si>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</si>
  <si>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</si>
  <si>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</si>
  <si>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</si>
  <si>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</si>
  <si>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</si>
  <si>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</si>
  <si>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</si>
  <si>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</si>
  <si>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</si>
  <si>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</si>
  <si>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</si>
  <si>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</si>
  <si>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</si>
  <si>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</si>
  <si>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</si>
  <si>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</si>
  <si>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</si>
  <si>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</si>
  <si>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</si>
  <si>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</si>
  <si>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</si>
  <si>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</si>
  <si>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</si>
  <si>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</si>
  <si>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</si>
  <si>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</si>
  <si>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</si>
  <si>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</si>
  <si>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</si>
  <si>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</si>
  <si>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</si>
  <si>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</si>
  <si>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</si>
  <si>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</si>
  <si>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</si>
  <si>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</si>
  <si>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</si>
  <si>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</si>
  <si>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</si>
  <si>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</si>
  <si>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</si>
  <si>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</si>
  <si>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</si>
  <si>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</si>
  <si>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</si>
  <si>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</si>
  <si>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</si>
  <si>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</si>
  <si>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</si>
  <si>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</si>
  <si>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</si>
  <si>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</si>
  <si>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</si>
  <si>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</si>
  <si>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</si>
  <si>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</si>
  <si>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</si>
  <si>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</si>
  <si>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</si>
  <si>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</si>
  <si>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</si>
  <si>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</si>
  <si>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</si>
  <si>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</si>
  <si>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</si>
  <si>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</si>
  <si>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</si>
  <si>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</si>
  <si>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</si>
  <si>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</si>
  <si>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</si>
  <si>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</si>
  <si>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</si>
  <si>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</si>
  <si>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</si>
  <si>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</si>
  <si>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</si>
  <si>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</si>
  <si>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</si>
  <si>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</si>
  <si>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</si>
  <si>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</si>
  <si>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</si>
  <si>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</si>
  <si>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</si>
  <si>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</si>
  <si>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</si>
  <si>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</si>
  <si>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</si>
  <si>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</si>
  <si>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</si>
  <si>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</si>
  <si>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</si>
  <si>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</si>
  <si>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</si>
  <si>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</si>
  <si>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</si>
  <si>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</si>
  <si>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</si>
  <si>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</si>
  <si>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</si>
  <si>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</si>
  <si>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</si>
  <si>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</si>
  <si>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</si>
  <si>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</si>
  <si>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</si>
  <si>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</si>
  <si>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</si>
  <si>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</si>
  <si>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</si>
  <si>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</si>
  <si>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</si>
  <si>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</si>
  <si>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</si>
  <si>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</si>
  <si>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</si>
  <si>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</si>
  <si>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</si>
  <si>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</si>
  <si>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</si>
  <si>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</si>
  <si>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</si>
  <si>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</si>
  <si>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</si>
  <si>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</si>
  <si>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</si>
  <si>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</si>
  <si>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</si>
  <si>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</si>
  <si>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</si>
  <si>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</si>
  <si>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</si>
  <si>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</si>
  <si>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</si>
  <si>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</si>
  <si>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</si>
  <si>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</si>
  <si>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</si>
  <si>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</si>
  <si>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</si>
  <si>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</si>
  <si>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</si>
  <si>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</si>
  <si>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</si>
  <si>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</si>
  <si>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</si>
  <si>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</si>
  <si>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</si>
  <si>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</si>
  <si>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</si>
  <si>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</si>
  <si>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</si>
  <si>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</si>
  <si>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</si>
  <si>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</si>
  <si>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</si>
  <si>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</si>
  <si>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</si>
  <si>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</si>
  <si>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</si>
  <si>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</si>
  <si>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</si>
  <si>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</si>
  <si>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</si>
  <si>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</si>
  <si>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</si>
  <si>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</si>
  <si>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</si>
  <si>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</si>
  <si>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</si>
  <si>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</si>
  <si>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</si>
  <si>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</si>
  <si>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</si>
  <si>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</si>
  <si>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</si>
  <si>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</si>
  <si>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</si>
  <si>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</si>
  <si>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</si>
  <si>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</si>
  <si>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</si>
  <si>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</si>
  <si>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</si>
  <si>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</si>
  <si>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</si>
  <si>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</si>
  <si>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</si>
  <si>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</si>
  <si>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</si>
  <si>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</si>
  <si>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</si>
  <si>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</si>
  <si>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</si>
  <si>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</si>
  <si>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</si>
  <si>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</si>
  <si>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</si>
  <si>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</si>
  <si>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</si>
  <si>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</si>
  <si>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</si>
  <si>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</si>
  <si>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</si>
  <si>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</si>
  <si>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</si>
  <si>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</si>
  <si>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</si>
  <si>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</si>
  <si>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</si>
  <si>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</si>
  <si>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</si>
  <si>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</si>
  <si>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</si>
  <si>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</si>
  <si>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</si>
  <si>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</si>
  <si>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</si>
  <si>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</si>
  <si>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</si>
  <si>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</si>
  <si>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</si>
  <si>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</si>
  <si>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</si>
  <si>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</si>
  <si>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</si>
  <si>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</si>
  <si>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</si>
  <si>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</si>
  <si>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</si>
  <si>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</si>
  <si>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</si>
  <si>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</si>
  <si>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</si>
  <si>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</si>
  <si>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</si>
  <si>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</si>
  <si>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</si>
  <si>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</si>
  <si>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</si>
  <si>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</si>
  <si>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</si>
  <si>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</si>
  <si>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</si>
  <si>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</si>
  <si>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</si>
  <si>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</si>
  <si>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</si>
  <si>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</si>
  <si>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</si>
  <si>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</si>
  <si>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</si>
  <si>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</si>
  <si>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</si>
  <si>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</si>
  <si>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</si>
  <si>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</si>
  <si>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</si>
  <si>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</si>
  <si>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</si>
  <si>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</si>
  <si>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</si>
  <si>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</si>
  <si>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</si>
  <si>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</si>
  <si>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</si>
  <si>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</si>
  <si>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</si>
  <si>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</si>
  <si>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</si>
  <si>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</si>
  <si>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</si>
  <si>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</si>
  <si>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</si>
  <si>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</si>
  <si>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</si>
  <si>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</si>
  <si>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</si>
  <si>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</si>
  <si>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</si>
  <si>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</si>
  <si>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</si>
  <si>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</si>
  <si>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</si>
  <si>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</si>
  <si>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</si>
  <si>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</si>
  <si>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</si>
  <si>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</si>
  <si>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</si>
  <si>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</si>
  <si>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</si>
  <si>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</si>
  <si>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</si>
  <si>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</si>
  <si>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</si>
  <si>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</si>
  <si>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</si>
  <si>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</si>
  <si>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</si>
  <si>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</si>
  <si>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</si>
  <si>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</si>
  <si>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</si>
  <si>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</si>
  <si>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</si>
  <si>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</si>
  <si>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</si>
  <si>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</si>
  <si>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</si>
  <si>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</si>
  <si>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</si>
  <si>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</si>
  <si>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</si>
  <si>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</si>
  <si>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</si>
  <si>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</si>
  <si>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</si>
  <si>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</si>
  <si>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</si>
  <si>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</si>
  <si>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</si>
  <si>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</si>
  <si>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</si>
  <si>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</si>
  <si>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</si>
  <si>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</si>
  <si>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</si>
  <si>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</si>
  <si>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</si>
  <si>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</si>
  <si>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</si>
  <si>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</si>
  <si>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</si>
  <si>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</si>
  <si>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</si>
  <si>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</si>
  <si>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</si>
  <si>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</si>
  <si>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</si>
  <si>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</si>
  <si>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</si>
  <si>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</si>
  <si>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</si>
  <si>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</si>
  <si>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</si>
  <si>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</si>
  <si>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</si>
  <si>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</si>
  <si>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</si>
  <si>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</si>
  <si>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</si>
  <si>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</si>
  <si>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</si>
  <si>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</si>
  <si>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</si>
  <si>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</si>
  <si>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</si>
  <si>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</si>
  <si>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</si>
  <si>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</si>
  <si>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</si>
  <si>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</si>
  <si>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</si>
  <si>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</si>
  <si>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</si>
  <si>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</si>
  <si>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</si>
  <si>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</si>
  <si>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</si>
  <si>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</si>
  <si>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</si>
  <si>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</si>
  <si>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</si>
  <si>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</si>
  <si>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</si>
  <si>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</si>
  <si>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</si>
  <si>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</si>
  <si>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</si>
  <si>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</si>
  <si>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</si>
  <si>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</si>
  <si>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</si>
  <si>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</si>
  <si>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</si>
  <si>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</si>
  <si>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</si>
  <si>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</si>
  <si>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</si>
  <si>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</si>
  <si>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</si>
  <si>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</si>
  <si>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</si>
  <si>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</si>
  <si>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</si>
  <si>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</si>
  <si>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</si>
  <si>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</si>
  <si>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</si>
  <si>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</si>
  <si>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</si>
  <si>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</si>
  <si>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</si>
  <si>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</si>
  <si>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</si>
  <si>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</si>
  <si>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</si>
  <si>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</si>
  <si>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</si>
  <si>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</si>
  <si>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</si>
  <si>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</si>
  <si>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</si>
  <si>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</si>
  <si>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</si>
  <si>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</si>
  <si>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</si>
  <si>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</si>
  <si>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</si>
  <si>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</si>
  <si>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</si>
  <si>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</si>
  <si>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</si>
  <si>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</si>
  <si>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</si>
  <si>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</si>
  <si>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</si>
  <si>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</si>
  <si>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</si>
  <si>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</si>
  <si>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</si>
  <si>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</si>
  <si>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</si>
  <si>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</si>
  <si>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</si>
  <si>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</si>
  <si>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</si>
  <si>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</si>
  <si>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</si>
  <si>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</si>
  <si>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</si>
  <si>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</si>
  <si>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</si>
  <si>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</si>
  <si>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</si>
  <si>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</si>
  <si>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</si>
  <si>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</si>
  <si>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</si>
  <si>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</si>
  <si>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</si>
  <si>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</si>
  <si>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</si>
  <si>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</si>
  <si>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</si>
  <si>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</si>
  <si>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</si>
  <si>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</si>
  <si>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</si>
  <si>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</si>
  <si>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</si>
  <si>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</si>
  <si>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</si>
  <si>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</si>
  <si>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</si>
  <si>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</si>
  <si>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</si>
  <si>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</si>
  <si>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</si>
  <si>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</si>
  <si>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</si>
  <si>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</si>
  <si>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</si>
  <si>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</si>
  <si>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</si>
  <si>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</si>
  <si>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</si>
  <si>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</si>
  <si>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</si>
  <si>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</si>
  <si>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</si>
  <si>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</si>
  <si>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</si>
  <si>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</si>
  <si>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</si>
  <si>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</si>
  <si>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</si>
  <si>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</si>
  <si>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</si>
  <si>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</si>
  <si>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</si>
  <si>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</si>
  <si>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</si>
  <si>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</si>
  <si>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</si>
  <si>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</si>
  <si>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</si>
  <si>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</si>
  <si>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</si>
  <si>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</si>
  <si>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</si>
  <si>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</si>
  <si>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</si>
  <si>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</si>
  <si>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</si>
  <si>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</si>
  <si>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</si>
  <si>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</si>
  <si>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</si>
  <si>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</si>
  <si>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</si>
  <si>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</si>
  <si>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</si>
  <si>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</si>
  <si>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</si>
  <si>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</si>
  <si>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</si>
  <si>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</si>
  <si>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</si>
  <si>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</si>
  <si>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</si>
  <si>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</si>
  <si>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</si>
  <si>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</si>
  <si>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</si>
  <si>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</si>
  <si>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</si>
  <si>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</si>
  <si>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</si>
  <si>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</si>
  <si>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</si>
  <si>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</si>
  <si>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</si>
  <si>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</si>
  <si>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</si>
  <si>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</si>
  <si>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</si>
  <si>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</si>
  <si>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</si>
  <si>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</si>
  <si>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</si>
  <si>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</si>
  <si>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</si>
  <si>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</si>
  <si>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</si>
  <si>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</si>
  <si>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</si>
  <si>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</si>
  <si>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</si>
  <si>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</si>
  <si>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</si>
  <si>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</si>
  <si>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</si>
  <si>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</si>
  <si>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</si>
  <si>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</si>
  <si>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</si>
  <si>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</si>
  <si>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</si>
  <si>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</si>
  <si>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</si>
  <si>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</si>
  <si>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</si>
  <si>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</si>
  <si>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</si>
  <si>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</si>
  <si>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</si>
  <si>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</si>
  <si>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</si>
  <si>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</si>
  <si>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</si>
  <si>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</si>
  <si>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</si>
  <si>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</si>
  <si>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</si>
  <si>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</si>
  <si>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</si>
  <si>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</si>
  <si>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</si>
  <si>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</si>
  <si>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</si>
  <si>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</si>
  <si>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</si>
  <si>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</si>
  <si>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</si>
  <si>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</si>
  <si>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</si>
  <si>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</si>
  <si>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</si>
  <si>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</si>
  <si>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</si>
  <si>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</si>
  <si>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</si>
  <si>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</si>
  <si>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</si>
  <si>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</si>
  <si>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</si>
  <si>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</si>
  <si>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</si>
  <si>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</si>
  <si>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</si>
  <si>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</si>
  <si>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</si>
  <si>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</si>
  <si>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</si>
  <si>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</si>
  <si>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</si>
  <si>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</si>
  <si>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</si>
  <si>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</si>
  <si>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</si>
  <si>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</si>
  <si>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</si>
  <si>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</si>
  <si>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</si>
  <si>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</si>
  <si>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</si>
  <si>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</si>
  <si>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</si>
  <si>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</si>
  <si>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</si>
  <si>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</si>
  <si>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</si>
  <si>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</si>
  <si>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</si>
  <si>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</si>
  <si>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</si>
  <si>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</si>
  <si>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</si>
  <si>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</si>
  <si>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</si>
  <si>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</si>
  <si>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</si>
  <si>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</si>
  <si>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</si>
  <si>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</si>
  <si>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</si>
  <si>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</si>
  <si>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</si>
  <si>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</si>
  <si>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</si>
  <si>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</si>
  <si>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</si>
  <si>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</si>
  <si>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</si>
  <si>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</si>
  <si>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</si>
  <si>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</si>
  <si>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</si>
  <si>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</si>
  <si>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</si>
  <si>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</si>
  <si>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</si>
  <si>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</si>
  <si>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</si>
  <si>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</si>
  <si>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</si>
  <si>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</si>
  <si>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</si>
  <si>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</si>
  <si>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</si>
  <si>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</si>
  <si>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</si>
  <si>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</si>
  <si>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</si>
  <si>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</si>
  <si>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</si>
  <si>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</si>
  <si>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</si>
  <si>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</si>
  <si>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</si>
  <si>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</si>
  <si>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</si>
  <si>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</si>
  <si>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</si>
  <si>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</si>
  <si>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</si>
  <si>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</si>
  <si>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</si>
  <si>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</si>
  <si>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</si>
  <si>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</si>
  <si>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</si>
  <si>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</si>
  <si>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</si>
  <si>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</si>
  <si>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</si>
  <si>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</si>
  <si>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</si>
  <si>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</si>
  <si>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</si>
  <si>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</si>
  <si>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</si>
  <si>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</si>
  <si>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</si>
  <si>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</si>
  <si>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</si>
  <si>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</si>
  <si>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</si>
  <si>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</si>
  <si>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</si>
  <si>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</si>
  <si>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</si>
  <si>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</si>
  <si>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</si>
  <si>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</si>
  <si>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</si>
  <si>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</si>
  <si>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</si>
  <si>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</si>
  <si>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</si>
  <si>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</si>
  <si>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</si>
  <si>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</si>
  <si>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</si>
  <si>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</si>
  <si>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</si>
  <si>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</si>
  <si>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</si>
  <si>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</si>
  <si>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</si>
  <si>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</si>
  <si>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</si>
  <si>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</si>
  <si>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</si>
  <si>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</si>
  <si>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</si>
  <si>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</si>
  <si>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</si>
  <si>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</si>
  <si>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</si>
  <si>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</si>
  <si>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</si>
  <si>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</si>
  <si>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</si>
  <si>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</si>
  <si>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</si>
  <si>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</si>
  <si>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</si>
  <si>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</si>
  <si>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</si>
  <si>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</si>
  <si>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</si>
  <si>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</si>
  <si>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</si>
  <si>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</si>
  <si>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</si>
  <si>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</si>
  <si>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</si>
  <si>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</si>
  <si>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</si>
  <si>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</si>
  <si>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</si>
  <si>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</si>
  <si>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</si>
  <si>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</si>
  <si>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</si>
  <si>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</si>
  <si>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</si>
  <si>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</si>
  <si>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</si>
  <si>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</si>
  <si>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</si>
  <si>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</si>
  <si>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</si>
  <si>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</si>
  <si>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</si>
  <si>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</si>
  <si>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</si>
  <si>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</si>
  <si>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</si>
  <si>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</si>
  <si>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</si>
  <si>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</si>
  <si>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</si>
  <si>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</si>
  <si>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</si>
  <si>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</si>
  <si>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</si>
  <si>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</si>
  <si>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</si>
  <si>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</si>
  <si>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</si>
  <si>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</si>
  <si>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</si>
  <si>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</si>
  <si>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</si>
  <si>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</si>
  <si>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</si>
  <si>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</si>
  <si>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</si>
  <si>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</si>
  <si>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</si>
  <si>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</si>
  <si>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</si>
  <si>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</si>
  <si>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</si>
  <si>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</si>
  <si>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</si>
  <si>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</si>
  <si>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</si>
  <si>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</si>
  <si>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</si>
  <si>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</si>
  <si>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</si>
  <si>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</si>
  <si>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</si>
  <si>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</si>
  <si>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</si>
  <si>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</si>
  <si>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</si>
  <si>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</si>
  <si>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</si>
  <si>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</si>
  <si>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</si>
  <si>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</si>
  <si>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</si>
  <si>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</si>
  <si>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</si>
  <si>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</si>
  <si>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</si>
  <si>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</si>
  <si>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</si>
  <si>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</si>
  <si>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</si>
  <si>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</si>
  <si>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</si>
  <si>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</si>
  <si>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</si>
  <si>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</si>
  <si>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</si>
  <si>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</si>
  <si>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</si>
  <si>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</si>
  <si>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</si>
  <si>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</si>
  <si>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</si>
  <si>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</si>
  <si>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</si>
  <si>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</si>
  <si>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</si>
  <si>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</si>
  <si>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</si>
  <si>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</si>
  <si>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</si>
  <si>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</si>
  <si>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</si>
  <si>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</si>
  <si>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</si>
  <si>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</si>
  <si>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</si>
  <si>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</si>
  <si>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</si>
  <si>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</si>
  <si>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</si>
  <si>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</si>
  <si>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</si>
  <si>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</si>
  <si>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</si>
  <si>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</si>
  <si>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</si>
  <si>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</si>
  <si>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</si>
  <si>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</si>
  <si>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</si>
  <si>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</si>
  <si>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</si>
  <si>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</si>
  <si>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</si>
  <si>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</si>
  <si>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</si>
  <si>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</si>
  <si>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</si>
  <si>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</si>
  <si>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</si>
  <si>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</si>
  <si>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</si>
  <si>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</si>
  <si>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</si>
  <si>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</si>
  <si>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</si>
  <si>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</si>
  <si>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</si>
  <si>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</si>
  <si>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</si>
  <si>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</si>
  <si>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</si>
  <si>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</si>
  <si>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</si>
  <si>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</si>
  <si>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</si>
  <si>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</si>
  <si>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</si>
  <si>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</si>
  <si>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</si>
  <si>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</si>
  <si>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</si>
  <si>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</si>
  <si>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</si>
  <si>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</si>
  <si>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</si>
  <si>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</si>
  <si>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</si>
  <si>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</si>
  <si>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</si>
  <si>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</si>
  <si>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</si>
  <si>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</si>
  <si>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</si>
  <si>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</si>
  <si>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</si>
  <si>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</si>
  <si>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</si>
  <si>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</si>
  <si>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</si>
  <si>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</si>
  <si>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</si>
  <si>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</si>
  <si>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</si>
  <si>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</si>
  <si>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</si>
  <si>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</si>
  <si>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</si>
  <si>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</si>
  <si>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</si>
  <si>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</si>
  <si>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</si>
  <si>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</si>
  <si>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</si>
  <si>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</si>
  <si>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</si>
  <si>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</si>
  <si>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</si>
  <si>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</si>
  <si>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</si>
  <si>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</si>
  <si>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</si>
  <si>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</si>
  <si>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</si>
  <si>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</si>
  <si>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</si>
  <si>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</si>
  <si>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</si>
  <si>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</si>
  <si>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</si>
  <si>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</si>
  <si>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</si>
  <si>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</si>
  <si>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</si>
  <si>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</si>
  <si>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</si>
  <si>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</si>
  <si>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</si>
  <si>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</si>
  <si>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</si>
  <si>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</si>
  <si>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</si>
  <si>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</si>
  <si>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</si>
  <si>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</si>
  <si>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</si>
  <si>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</si>
  <si>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</si>
  <si>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</si>
  <si>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</si>
  <si>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</si>
  <si>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</si>
  <si>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</si>
  <si>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</si>
  <si>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</si>
  <si>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</si>
  <si>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</si>
  <si>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</si>
  <si>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</si>
  <si>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</si>
  <si>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</si>
  <si>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</si>
  <si>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</si>
  <si>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</si>
  <si>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</si>
  <si>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</si>
  <si>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</si>
  <si>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</si>
  <si>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</si>
  <si>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</si>
  <si>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</si>
  <si>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</si>
  <si>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</si>
  <si>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</si>
  <si>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</si>
  <si>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</si>
  <si>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</si>
  <si>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</si>
  <si>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</si>
  <si>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</si>
  <si>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</si>
  <si>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</si>
  <si>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</si>
  <si>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</si>
  <si>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</si>
  <si>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</si>
  <si>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</si>
  <si>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</si>
  <si>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</si>
  <si>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</si>
  <si>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</si>
  <si>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</si>
  <si>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</si>
  <si>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</si>
  <si>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</si>
  <si>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</si>
  <si>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</si>
  <si>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</si>
  <si>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</si>
  <si>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</si>
  <si>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</si>
  <si>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</si>
  <si>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</si>
  <si>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</si>
  <si>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</si>
  <si>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</si>
  <si>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</si>
  <si>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</si>
  <si>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</si>
  <si>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</si>
  <si>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</si>
  <si>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</si>
  <si>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</si>
  <si>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</si>
  <si>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</si>
  <si>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</si>
  <si>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</si>
  <si>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</si>
  <si>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</si>
  <si>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</si>
  <si>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</si>
  <si>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</si>
  <si>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</si>
  <si>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</si>
  <si>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</si>
  <si>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</si>
  <si>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</si>
  <si>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</si>
  <si>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</si>
  <si>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</si>
  <si>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</si>
  <si>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</si>
  <si>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</si>
  <si>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</si>
  <si>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</si>
  <si>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</si>
  <si>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</si>
  <si>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</si>
  <si>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</si>
  <si>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</si>
  <si>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</si>
  <si>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</si>
  <si>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</si>
  <si>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</si>
  <si>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</si>
  <si>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</si>
  <si>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</si>
  <si>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</si>
  <si>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</si>
  <si>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</si>
  <si>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</si>
  <si>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</si>
  <si>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</si>
  <si>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</si>
  <si>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</si>
  <si>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</si>
  <si>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</si>
  <si>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</si>
  <si>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</si>
  <si>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</si>
  <si>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</si>
  <si>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</si>
  <si>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</si>
  <si>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</si>
  <si>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</si>
  <si>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</si>
  <si>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</si>
  <si>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</si>
  <si>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</si>
  <si>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</si>
  <si>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</si>
  <si>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</si>
  <si>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</si>
  <si>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</si>
  <si>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</si>
  <si>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</si>
  <si>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</si>
  <si>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</si>
  <si>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</si>
  <si>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</si>
  <si>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</si>
  <si>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</si>
  <si>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</si>
  <si>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</si>
  <si>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</si>
  <si>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</si>
  <si>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</si>
  <si>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</si>
  <si>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</si>
  <si>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</si>
  <si>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</si>
  <si>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</si>
  <si>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</si>
  <si>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</si>
  <si>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</si>
  <si>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</si>
  <si>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</si>
  <si>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</si>
  <si>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</si>
  <si>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</si>
  <si>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</si>
  <si>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</si>
  <si>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</si>
  <si>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</si>
  <si>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</si>
  <si>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</si>
  <si>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</si>
  <si>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</si>
  <si>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</si>
  <si>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</si>
  <si>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</si>
  <si>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</si>
  <si>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</si>
  <si>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</si>
  <si>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</si>
  <si>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</si>
  <si>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</si>
  <si>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</si>
  <si>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</si>
  <si>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</si>
  <si>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</si>
  <si>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</si>
  <si>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</si>
  <si>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</si>
  <si>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</si>
  <si>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</si>
  <si>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</si>
  <si>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</si>
  <si>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</si>
  <si>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</si>
  <si>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</si>
  <si>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</si>
  <si>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</si>
  <si>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</si>
  <si>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</si>
  <si>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</si>
  <si>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</si>
  <si>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</si>
  <si>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</si>
  <si>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</si>
  <si>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</si>
  <si>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</si>
  <si>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</si>
  <si>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</si>
  <si>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</si>
  <si>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</si>
  <si>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</si>
  <si>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</si>
  <si>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</si>
  <si>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</si>
  <si>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</si>
  <si>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</si>
  <si>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</si>
  <si>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</si>
  <si>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</si>
  <si>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</si>
  <si>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</si>
  <si>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</si>
  <si>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</si>
  <si>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</si>
  <si>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</si>
  <si>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</si>
  <si>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</si>
  <si>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</si>
  <si>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</si>
  <si>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</si>
  <si>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</si>
  <si>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</si>
  <si>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</si>
  <si>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</si>
  <si>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</si>
  <si>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</si>
  <si>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</si>
  <si>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</si>
  <si>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</si>
  <si>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</si>
  <si>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</si>
  <si>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</si>
  <si>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</si>
  <si>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</si>
  <si>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</si>
  <si>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</si>
  <si>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</si>
  <si>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</si>
  <si>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</si>
  <si>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</si>
  <si>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</si>
  <si>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</si>
  <si>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</si>
  <si>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</si>
  <si>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</si>
  <si>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</si>
  <si>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</si>
  <si>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</si>
  <si>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</si>
  <si>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</si>
  <si>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</si>
  <si>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</si>
  <si>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</si>
  <si>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</si>
  <si>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</si>
  <si>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</si>
  <si>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</si>
  <si>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</si>
  <si>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</si>
  <si>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</si>
  <si>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</si>
  <si>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</si>
  <si>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</si>
  <si>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</si>
  <si>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</si>
  <si>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</si>
  <si>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</si>
  <si>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</si>
  <si>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</si>
  <si>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</si>
  <si>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</si>
  <si>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</si>
  <si>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</si>
  <si>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</si>
  <si>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</si>
  <si>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</si>
  <si>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</si>
  <si>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</si>
  <si>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</si>
  <si>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</si>
  <si>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</si>
  <si>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</si>
  <si>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</si>
  <si>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</si>
  <si>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</si>
  <si>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</si>
  <si>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</si>
  <si>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</si>
  <si>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</si>
  <si>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</si>
  <si>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</si>
  <si>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</si>
  <si>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</si>
  <si>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</si>
  <si>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</si>
  <si>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</si>
  <si>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</si>
  <si>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</si>
  <si>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</si>
  <si>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</si>
  <si>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</si>
  <si>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</si>
  <si>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</si>
  <si>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</si>
  <si>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</si>
  <si>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</si>
  <si>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</si>
  <si>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</si>
  <si>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</si>
  <si>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</si>
  <si>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</si>
  <si>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</si>
  <si>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</si>
  <si>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</si>
  <si>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</si>
  <si>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</si>
  <si>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</si>
  <si>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</si>
  <si>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</si>
  <si>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</si>
  <si>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</si>
  <si>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</si>
  <si>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</si>
  <si>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</si>
  <si>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</si>
  <si>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</si>
  <si>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</si>
  <si>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</si>
  <si>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</si>
  <si>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</si>
  <si>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</si>
  <si>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</si>
  <si>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</si>
  <si>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</si>
  <si>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</si>
  <si>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</si>
  <si>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</si>
  <si>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</si>
  <si>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</si>
  <si>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</si>
  <si>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</si>
  <si>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</si>
  <si>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</si>
  <si>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</si>
  <si>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</si>
  <si>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</si>
  <si>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</si>
  <si>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</si>
  <si>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</si>
  <si>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</si>
  <si>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</si>
  <si>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</si>
  <si>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</si>
  <si>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</si>
  <si>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</si>
  <si>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</si>
  <si>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</si>
  <si>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</si>
  <si>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</si>
  <si>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</si>
  <si>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</si>
  <si>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</si>
  <si>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</si>
  <si>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</si>
  <si>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</si>
  <si>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</si>
  <si>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</si>
  <si>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</si>
  <si>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</si>
  <si>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</si>
  <si>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</si>
  <si>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</si>
  <si>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</si>
  <si>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</si>
  <si>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</si>
  <si>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</si>
  <si>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</si>
  <si>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</si>
  <si>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</si>
  <si>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</si>
  <si>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</si>
  <si>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</si>
  <si>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</si>
  <si>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</si>
  <si>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</si>
  <si>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</si>
  <si>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</si>
  <si>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</si>
  <si>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</si>
  <si>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</si>
  <si>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</si>
  <si>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</si>
  <si>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</si>
  <si>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</si>
  <si>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</si>
  <si>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</si>
  <si>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</si>
  <si>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</si>
  <si>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</si>
  <si>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</si>
  <si>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</si>
  <si>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</si>
  <si>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</si>
  <si>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</si>
  <si>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</si>
  <si>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</si>
  <si>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</si>
  <si>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</si>
  <si>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</si>
  <si>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</si>
  <si>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</si>
  <si>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</si>
  <si>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</si>
  <si>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</si>
  <si>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</si>
  <si>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</si>
  <si>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</si>
  <si>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</si>
  <si>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</si>
  <si>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</si>
  <si>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</si>
  <si>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</si>
  <si>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</si>
  <si>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</si>
  <si>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</si>
  <si>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</si>
  <si>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</si>
  <si>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</si>
  <si>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</si>
  <si>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</si>
  <si>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</si>
  <si>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</si>
  <si>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</si>
  <si>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</si>
  <si>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</si>
  <si>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</si>
  <si>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</si>
  <si>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</si>
  <si>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</si>
  <si>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</si>
  <si>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</si>
  <si>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</si>
  <si>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</si>
  <si>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</si>
  <si>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</si>
  <si>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</si>
  <si>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</si>
  <si>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</si>
  <si>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</si>
  <si>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</si>
  <si>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</si>
  <si>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</si>
  <si>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</si>
  <si>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</si>
  <si>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</si>
  <si>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</si>
  <si>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</si>
  <si>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</si>
  <si>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</si>
  <si>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</si>
  <si>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</si>
  <si>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</si>
  <si>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</si>
  <si>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</si>
  <si>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</si>
  <si>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</si>
  <si>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</si>
  <si>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</si>
  <si>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</si>
  <si>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</si>
  <si>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</si>
  <si>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</si>
  <si>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</si>
  <si>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</si>
  <si>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</si>
  <si>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</si>
  <si>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</si>
  <si>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</si>
  <si>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</si>
  <si>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</si>
  <si>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</si>
  <si>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</si>
  <si>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</si>
  <si>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</si>
  <si>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</si>
  <si>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</si>
  <si>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</si>
  <si>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</si>
  <si>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</si>
  <si>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</si>
  <si>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</si>
  <si>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</si>
  <si>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</si>
  <si>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</si>
  <si>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</si>
  <si>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</si>
  <si>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</si>
  <si>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</si>
  <si>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</si>
  <si>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</si>
  <si>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</si>
  <si>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</si>
  <si>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</si>
  <si>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</si>
  <si>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</si>
  <si>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</si>
  <si>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</si>
  <si>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</si>
  <si>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</si>
  <si>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</si>
  <si>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</si>
  <si>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</si>
  <si>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</si>
  <si>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</si>
  <si>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</si>
  <si>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</si>
  <si>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</si>
  <si>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</si>
  <si>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</si>
  <si>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</si>
  <si>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</si>
  <si>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</si>
  <si>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</si>
  <si>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</si>
  <si>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</si>
  <si>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</si>
  <si>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</si>
  <si>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</si>
  <si>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</si>
  <si>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</si>
  <si>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</si>
  <si>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</si>
  <si>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</si>
  <si>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</si>
  <si>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</si>
  <si>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</si>
  <si>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</si>
  <si>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</si>
  <si>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</si>
  <si>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</si>
  <si>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</si>
  <si>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</si>
  <si>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</si>
  <si>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</si>
  <si>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</si>
  <si>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</si>
  <si>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</si>
  <si>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</si>
  <si>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</si>
  <si>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</si>
  <si>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</si>
  <si>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</si>
  <si>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</si>
  <si>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</si>
  <si>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</si>
  <si>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</si>
  <si>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</si>
  <si>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</si>
  <si>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</si>
  <si>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</si>
  <si>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</si>
  <si>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</si>
  <si>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</si>
  <si>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</si>
  <si>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</si>
  <si>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</si>
  <si>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</si>
  <si>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</si>
  <si>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</si>
  <si>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</si>
  <si>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</si>
  <si>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</si>
  <si>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</si>
  <si>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</si>
  <si>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</si>
  <si>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</si>
  <si>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</si>
  <si>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</si>
  <si>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</si>
  <si>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</si>
  <si>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</si>
  <si>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</si>
  <si>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</si>
  <si>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</si>
  <si>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</si>
  <si>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</si>
  <si>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</si>
  <si>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</si>
  <si>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</si>
  <si>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</si>
  <si>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</si>
  <si>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</si>
  <si>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</si>
  <si>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</si>
  <si>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</si>
  <si>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</si>
  <si>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</si>
  <si>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</si>
  <si>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</si>
  <si>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</si>
  <si>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</si>
  <si>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</si>
  <si>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</si>
  <si>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</si>
  <si>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</si>
  <si>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</si>
  <si>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</si>
  <si>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</si>
  <si>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</si>
  <si>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</si>
  <si>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</si>
  <si>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</si>
  <si>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</si>
  <si>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</si>
  <si>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</si>
  <si>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</si>
  <si>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</si>
  <si>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</si>
  <si>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</si>
  <si>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</si>
  <si>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</si>
  <si>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</si>
  <si>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</si>
  <si>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</si>
  <si>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</si>
  <si>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</si>
  <si>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</si>
  <si>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</si>
  <si>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</si>
  <si>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</si>
  <si>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</si>
  <si>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</si>
  <si>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</si>
  <si>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</si>
  <si>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</si>
  <si>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</si>
  <si>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</si>
  <si>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</si>
  <si>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</si>
  <si>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</si>
  <si>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</si>
  <si>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</si>
  <si>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</si>
  <si>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</si>
  <si>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</si>
  <si>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</si>
  <si>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</si>
  <si>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</si>
  <si>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</si>
  <si>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</si>
  <si>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</si>
  <si>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</si>
  <si>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</si>
  <si>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</si>
  <si>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</si>
  <si>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</si>
  <si>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</si>
  <si>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</si>
  <si>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</si>
  <si>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</si>
  <si>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</si>
  <si>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</si>
  <si>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</si>
  <si>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</si>
  <si>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</si>
  <si>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</si>
  <si>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</si>
  <si>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</si>
  <si>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</si>
  <si>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</si>
  <si>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</si>
  <si>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</si>
  <si>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</si>
  <si>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</si>
  <si>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</si>
  <si>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</si>
  <si>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</si>
  <si>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</si>
  <si>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</si>
  <si>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</si>
  <si>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</si>
  <si>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</si>
  <si>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</si>
  <si>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</si>
  <si>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</si>
  <si>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</si>
  <si>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</si>
  <si>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</si>
  <si>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</si>
  <si>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</si>
  <si>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</si>
  <si>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</si>
  <si>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</si>
  <si>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</si>
  <si>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</si>
  <si>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</si>
  <si>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</si>
  <si>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</si>
  <si>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</si>
  <si>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</si>
  <si>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</si>
  <si>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</si>
  <si>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</si>
  <si>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</si>
  <si>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</si>
  <si>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</si>
  <si>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</si>
  <si>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</si>
  <si>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</si>
  <si>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</si>
  <si>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</si>
  <si>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</si>
  <si>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</si>
  <si>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</si>
  <si>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</si>
  <si>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</si>
  <si>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</si>
  <si>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</si>
  <si>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</si>
  <si>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</si>
  <si>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</si>
  <si>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</si>
  <si>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</si>
  <si>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</si>
  <si>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</si>
  <si>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</si>
  <si>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</si>
  <si>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</si>
  <si>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</si>
  <si>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</si>
  <si>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</si>
  <si>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</si>
  <si>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</si>
  <si>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</si>
  <si>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</si>
  <si>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</si>
  <si>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</si>
  <si>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</si>
  <si>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</si>
  <si>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</si>
  <si>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</si>
  <si>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</si>
  <si>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</si>
  <si>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</si>
  <si>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</si>
  <si>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</si>
  <si>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</si>
  <si>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</si>
  <si>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</si>
  <si>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</si>
  <si>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</si>
  <si>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</si>
  <si>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</si>
  <si>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</si>
  <si>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</si>
  <si>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</si>
  <si>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</si>
  <si>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</si>
  <si>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</si>
  <si>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</si>
  <si>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</si>
  <si>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</si>
  <si>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</si>
  <si>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</si>
  <si>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</si>
  <si>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</si>
  <si>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</si>
  <si>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</si>
  <si>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</si>
  <si>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</si>
  <si>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</si>
  <si>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</si>
  <si>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</si>
  <si>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</si>
  <si>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</si>
  <si>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</si>
  <si>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</si>
  <si>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</si>
  <si>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</si>
  <si>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</si>
  <si>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</si>
  <si>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</si>
  <si>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</si>
  <si>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</si>
  <si>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</si>
  <si>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</si>
  <si>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</si>
  <si>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</si>
  <si>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</si>
  <si>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</si>
  <si>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</si>
  <si>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</si>
  <si>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</si>
  <si>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</si>
  <si>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</si>
  <si>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</si>
  <si>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</si>
  <si>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</si>
  <si>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</si>
  <si>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</si>
  <si>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</si>
  <si>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</si>
  <si>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</si>
  <si>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</si>
  <si>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</si>
  <si>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</si>
  <si>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</si>
  <si>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</si>
  <si>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</si>
  <si>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</si>
  <si>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</si>
  <si>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</si>
  <si>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</si>
  <si>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</si>
  <si>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</si>
  <si>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</si>
  <si>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</si>
  <si>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</si>
  <si>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</si>
  <si>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</si>
  <si>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</si>
  <si>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</si>
  <si>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</si>
  <si>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</si>
  <si>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</si>
  <si>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</si>
  <si>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</si>
  <si>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</si>
  <si>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</si>
  <si>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</si>
  <si>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</si>
  <si>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</si>
  <si>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</si>
  <si>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</si>
  <si>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</si>
  <si>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</si>
  <si>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</si>
  <si>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</si>
  <si>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</si>
  <si>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</si>
  <si>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</si>
  <si>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</si>
  <si>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</si>
  <si>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</si>
  <si>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</si>
  <si>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</si>
  <si>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</si>
  <si>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</si>
  <si>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</si>
  <si>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</si>
  <si>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</si>
  <si>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</si>
  <si>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</si>
  <si>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</si>
  <si>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</si>
  <si>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</si>
  <si>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</si>
  <si>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</si>
  <si>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</si>
  <si>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</si>
  <si>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</si>
  <si>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</si>
  <si>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</si>
  <si>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</si>
  <si>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</si>
  <si>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</si>
  <si>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</si>
  <si>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</si>
  <si>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</si>
  <si>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</si>
  <si>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</si>
  <si>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</si>
  <si>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</si>
  <si>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</si>
  <si>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</si>
  <si>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</si>
  <si>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</si>
  <si>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</si>
  <si>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</si>
  <si>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</si>
  <si>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</si>
  <si>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</si>
  <si>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</si>
  <si>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</si>
  <si>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</si>
  <si>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</si>
  <si>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</si>
  <si>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</si>
  <si>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</si>
  <si>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</si>
  <si>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</si>
  <si>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</si>
  <si>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</si>
  <si>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</si>
  <si>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</si>
  <si>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</si>
  <si>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</si>
  <si>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</si>
  <si>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</si>
  <si>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</si>
  <si>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</si>
  <si>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</si>
  <si>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</si>
  <si>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</si>
  <si>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</si>
  <si>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</si>
  <si>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</si>
  <si>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</si>
  <si>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</si>
  <si>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</si>
  <si>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</si>
  <si>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</si>
  <si>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</si>
  <si>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</si>
  <si>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</si>
  <si>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</si>
  <si>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</si>
  <si>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</si>
  <si>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</si>
  <si>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</si>
  <si>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</si>
  <si>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</si>
  <si>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</si>
  <si>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</si>
  <si>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</si>
  <si>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</si>
  <si>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</si>
  <si>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</si>
  <si>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</si>
  <si>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</si>
  <si>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</si>
  <si>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</si>
  <si>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</si>
  <si>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</si>
  <si>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</si>
  <si>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</si>
  <si>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</si>
  <si>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</si>
  <si>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</si>
  <si>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</si>
  <si>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</si>
  <si>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</si>
  <si>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</si>
  <si>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</si>
  <si>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</si>
  <si>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</si>
  <si>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</si>
  <si>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</si>
  <si>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</si>
  <si>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</si>
  <si>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</si>
  <si>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</si>
  <si>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</si>
  <si>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</si>
  <si>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</si>
  <si>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</si>
  <si>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</si>
  <si>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</si>
  <si>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</si>
  <si>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</si>
  <si>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</si>
  <si>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</si>
  <si>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</si>
  <si>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</si>
  <si>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</si>
  <si>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</si>
  <si>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</si>
  <si>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</si>
  <si>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</si>
  <si>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</si>
  <si>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</si>
  <si>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</si>
  <si>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</si>
  <si>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</si>
  <si>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</si>
  <si>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</si>
  <si>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</si>
  <si>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</si>
  <si>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</si>
  <si>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</si>
  <si>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</si>
  <si>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</si>
  <si>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</si>
  <si>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</si>
  <si>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</si>
  <si>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</si>
  <si>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</si>
  <si>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</si>
  <si>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</si>
  <si>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</si>
  <si>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</si>
  <si>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</si>
  <si>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</si>
  <si>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</si>
  <si>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</si>
  <si>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</si>
  <si>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</si>
  <si>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</si>
  <si>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</si>
  <si>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</si>
  <si>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</si>
  <si>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</si>
  <si>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</si>
  <si>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</si>
  <si>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</si>
  <si>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</si>
  <si>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</si>
  <si>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</si>
  <si>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</si>
  <si>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</si>
  <si>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</si>
  <si>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</si>
  <si>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</si>
  <si>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</si>
  <si>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</si>
  <si>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</si>
  <si>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</si>
  <si>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</si>
  <si>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</si>
  <si>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</si>
  <si>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</si>
  <si>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</si>
  <si>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</si>
  <si>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</si>
  <si>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</si>
  <si>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</si>
  <si>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</si>
  <si>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</si>
  <si>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</si>
  <si>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</si>
  <si>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</si>
  <si>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</si>
  <si>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</si>
  <si>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</si>
  <si>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</si>
  <si>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</si>
  <si>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</si>
  <si>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</si>
  <si>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</si>
  <si>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</si>
  <si>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</si>
  <si>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</si>
  <si>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</si>
  <si>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</si>
  <si>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</si>
  <si>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</si>
  <si>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</si>
  <si>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</si>
  <si>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</si>
  <si>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</si>
  <si>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</si>
  <si>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</si>
  <si>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</si>
  <si>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</si>
  <si>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</si>
  <si>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</si>
  <si>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</si>
  <si>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</si>
  <si>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</si>
  <si>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</si>
  <si>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</si>
  <si>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</si>
  <si>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</si>
  <si>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</si>
  <si>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</si>
  <si>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</si>
  <si>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</si>
  <si>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</si>
  <si>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</si>
  <si>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</si>
  <si>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</si>
  <si>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</si>
  <si>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</si>
  <si>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</si>
  <si>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</si>
  <si>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</si>
  <si>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</si>
  <si>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</si>
  <si>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</si>
  <si>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</si>
  <si>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</si>
  <si>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</si>
  <si>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</si>
  <si>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</si>
  <si>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</si>
  <si>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</si>
  <si>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</si>
  <si>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</si>
  <si>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</si>
  <si>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</si>
  <si>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</si>
  <si>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</si>
  <si>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</si>
  <si>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</si>
  <si>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</si>
  <si>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</si>
  <si>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</si>
  <si>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</si>
  <si>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</si>
  <si>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</si>
  <si>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</si>
  <si>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</si>
  <si>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</si>
  <si>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</si>
  <si>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</si>
  <si>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</si>
  <si>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</si>
  <si>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</si>
  <si>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</si>
  <si>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</si>
  <si>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</si>
  <si>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</si>
  <si>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</si>
  <si>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</si>
  <si>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</si>
  <si>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</si>
  <si>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</si>
  <si>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</si>
  <si>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</si>
  <si>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</si>
  <si>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</si>
  <si>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</si>
  <si>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</si>
  <si>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</si>
  <si>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</si>
  <si>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</si>
  <si>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</si>
  <si>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</si>
  <si>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</si>
  <si>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</si>
  <si>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</si>
  <si>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</si>
  <si>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</si>
  <si>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</si>
  <si>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</si>
  <si>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</si>
  <si>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</si>
  <si>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</si>
  <si>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</si>
  <si>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</si>
  <si>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</si>
  <si>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</si>
  <si>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</si>
  <si>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</si>
  <si>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</si>
  <si>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</si>
  <si>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</si>
  <si>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</si>
  <si>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</si>
  <si>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</si>
  <si>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</si>
  <si>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</si>
  <si>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</si>
  <si>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</si>
  <si>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</si>
  <si>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</si>
  <si>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</si>
  <si>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</si>
  <si>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</si>
  <si>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</si>
  <si>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</si>
  <si>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</si>
  <si>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</si>
  <si>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</si>
  <si>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</si>
  <si>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</si>
  <si>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</si>
  <si>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</si>
  <si>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</si>
  <si>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</si>
  <si>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</si>
  <si>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</si>
  <si>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</si>
  <si>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</si>
  <si>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</si>
  <si>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</si>
  <si>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</si>
  <si>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</si>
  <si>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</si>
  <si>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</si>
  <si>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</si>
  <si>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</si>
  <si>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</si>
  <si>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</si>
  <si>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</si>
  <si>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</si>
  <si>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</si>
  <si>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</si>
  <si>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</si>
  <si>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</si>
  <si>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</si>
  <si>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</si>
  <si>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</si>
  <si>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</si>
  <si>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</si>
  <si>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</si>
  <si>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</si>
  <si>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</si>
  <si>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</si>
  <si>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</si>
  <si>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</si>
  <si>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</si>
  <si>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</si>
  <si>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</si>
  <si>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</si>
  <si>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</si>
  <si>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</si>
  <si>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</si>
  <si>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</si>
  <si>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</si>
  <si>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</si>
  <si>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</si>
  <si>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</si>
  <si>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</si>
  <si>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</si>
  <si>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</si>
  <si>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</si>
  <si>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</si>
  <si>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</si>
  <si>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</si>
  <si>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</si>
  <si>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</si>
  <si>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</si>
  <si>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</si>
  <si>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</si>
  <si>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</si>
  <si>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</si>
  <si>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</si>
  <si>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</si>
  <si>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</si>
  <si>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</si>
  <si>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</si>
  <si>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</si>
  <si>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</si>
  <si>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</si>
  <si>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</si>
  <si>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</si>
  <si>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</si>
  <si>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</si>
  <si>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</si>
  <si>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</si>
  <si>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</si>
  <si>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</si>
  <si>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</si>
  <si>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</si>
  <si>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</si>
  <si>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</si>
  <si>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</si>
  <si>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</si>
  <si>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</si>
  <si>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</si>
  <si>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</si>
  <si>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</si>
  <si>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</si>
  <si>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</si>
  <si>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</si>
  <si>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</si>
  <si>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</si>
  <si>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</si>
  <si>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</si>
  <si>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</si>
  <si>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</si>
  <si>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</si>
  <si>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</si>
  <si>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</si>
  <si>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</si>
  <si>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</si>
  <si>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</si>
  <si>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</si>
  <si>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</si>
  <si>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</si>
  <si>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</si>
  <si>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</si>
  <si>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</si>
  <si>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</si>
  <si>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</si>
  <si>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</si>
  <si>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</si>
  <si>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</si>
  <si>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</si>
  <si>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</si>
  <si>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</si>
  <si>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</si>
  <si>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</si>
  <si>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</si>
  <si>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</si>
  <si>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</si>
  <si>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</si>
  <si>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</si>
  <si>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</si>
  <si>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</si>
  <si>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</si>
  <si>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</si>
  <si>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</si>
  <si>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</si>
  <si>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</si>
  <si>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</si>
  <si>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</si>
  <si>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</si>
  <si>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</si>
  <si>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</si>
  <si>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</si>
  <si>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</si>
  <si>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</si>
  <si>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</si>
  <si>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</si>
  <si>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</si>
  <si>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</si>
  <si>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</si>
  <si>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</si>
  <si>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</si>
  <si>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</si>
  <si>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</si>
  <si>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</si>
  <si>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</si>
  <si>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</si>
  <si>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</si>
  <si>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</si>
  <si>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</si>
  <si>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</si>
  <si>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</si>
  <si>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</si>
  <si>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</si>
  <si>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</si>
  <si>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</si>
  <si>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</si>
  <si>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</si>
  <si>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</si>
  <si>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</si>
  <si>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</si>
  <si>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</si>
  <si>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</si>
  <si>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</si>
  <si>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</si>
  <si>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</si>
  <si>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</si>
  <si>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</si>
  <si>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</si>
  <si>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</si>
  <si>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</si>
  <si>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</si>
  <si>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</si>
  <si>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</si>
  <si>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</si>
  <si>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</si>
  <si>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</si>
  <si>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</si>
  <si>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</si>
  <si>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</si>
  <si>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</si>
  <si>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</si>
  <si>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</si>
  <si>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</si>
  <si>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</si>
  <si>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</si>
  <si>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</si>
  <si>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</si>
  <si>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</si>
  <si>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</si>
  <si>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</si>
  <si>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</si>
  <si>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</si>
  <si>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</si>
  <si>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</si>
  <si>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</si>
  <si>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</si>
  <si>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</si>
  <si>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</si>
  <si>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</si>
  <si>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</si>
  <si>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</si>
  <si>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</si>
  <si>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</si>
  <si>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</si>
  <si>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</si>
  <si>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</si>
  <si>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</si>
  <si>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</si>
  <si>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</si>
  <si>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</si>
  <si>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</si>
  <si>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</si>
  <si>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</si>
  <si>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</si>
  <si>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</si>
  <si>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</si>
  <si>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</si>
  <si>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</si>
  <si>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</si>
  <si>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</si>
  <si>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</si>
  <si>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</si>
  <si>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</si>
  <si>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</si>
  <si>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</si>
  <si>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</si>
  <si>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</si>
  <si>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</si>
  <si>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</si>
  <si>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</si>
  <si>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</si>
  <si>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</si>
  <si>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</si>
  <si>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</si>
  <si>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</si>
  <si>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</si>
  <si>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</si>
  <si>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</si>
  <si>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</si>
  <si>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</si>
  <si>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</si>
  <si>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</si>
  <si>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</si>
  <si>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</si>
  <si>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</si>
  <si>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</si>
  <si>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</si>
  <si>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</si>
  <si>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</si>
  <si>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</si>
  <si>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</si>
  <si>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</si>
  <si>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</si>
  <si>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</si>
  <si>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</si>
  <si>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</si>
  <si>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</si>
  <si>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</si>
  <si>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</si>
  <si>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</si>
  <si>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</si>
  <si>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</si>
  <si>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</si>
  <si>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</si>
  <si>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</si>
  <si>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</si>
  <si>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</si>
  <si>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</si>
  <si>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</si>
  <si>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</si>
  <si>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</si>
  <si>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</si>
  <si>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</si>
  <si>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</si>
  <si>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</si>
  <si>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</si>
  <si>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</si>
  <si>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</si>
  <si>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</si>
  <si>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</si>
  <si>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</si>
  <si>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</si>
  <si>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</si>
  <si>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</si>
  <si>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</si>
  <si>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</si>
  <si>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</si>
  <si>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</si>
  <si>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</si>
  <si>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</si>
  <si>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</si>
  <si>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</si>
  <si>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</si>
  <si>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</si>
  <si>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</si>
  <si>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</si>
  <si>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</si>
  <si>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</si>
  <si>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</si>
  <si>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</si>
  <si>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</si>
  <si>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</si>
  <si>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</si>
  <si>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</si>
  <si>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</si>
  <si>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</si>
  <si>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</si>
  <si>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</si>
  <si>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</si>
  <si>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</si>
  <si>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</si>
  <si>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</si>
  <si>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</si>
  <si>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</si>
  <si>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</si>
  <si>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</si>
  <si>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</si>
  <si>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</si>
  <si>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</si>
  <si>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</si>
  <si>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</si>
  <si>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</si>
  <si>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</si>
  <si>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</si>
  <si>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</si>
  <si>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</si>
  <si>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</si>
  <si>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</si>
  <si>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</si>
  <si>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</si>
  <si>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</si>
  <si>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</si>
  <si>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</si>
  <si>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</si>
  <si>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</si>
  <si>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</si>
  <si>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</si>
  <si>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</si>
  <si>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</si>
  <si>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</si>
  <si>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</si>
  <si>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</si>
  <si>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</si>
  <si>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</si>
  <si>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</si>
  <si>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</si>
  <si>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</si>
  <si>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</si>
  <si>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</si>
  <si>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</si>
  <si>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</si>
  <si>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</si>
  <si>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</si>
  <si>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</si>
  <si>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</si>
  <si>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</si>
  <si>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</si>
  <si>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</si>
  <si>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</si>
  <si>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</si>
  <si>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</si>
  <si>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</si>
  <si>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</si>
  <si>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</si>
  <si>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</si>
  <si>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</si>
  <si>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</si>
  <si>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</si>
  <si>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</si>
  <si>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</si>
  <si>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</si>
  <si>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</si>
  <si>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</si>
  <si>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</si>
  <si>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</si>
  <si>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</si>
  <si>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</si>
  <si>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</si>
  <si>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</si>
  <si>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</si>
  <si>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</si>
  <si>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</si>
  <si>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</si>
  <si>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</si>
  <si>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</si>
  <si>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</si>
  <si>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</si>
  <si>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</si>
  <si>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</si>
  <si>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</si>
  <si>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</si>
  <si>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</si>
  <si>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</si>
  <si>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</si>
  <si>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</si>
  <si>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</si>
  <si>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</si>
  <si>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</si>
  <si>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</si>
  <si>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</si>
  <si>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</si>
  <si>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</si>
  <si>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</si>
  <si>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</si>
  <si>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</si>
  <si>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</si>
  <si>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</si>
  <si>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</si>
  <si>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</si>
  <si>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</si>
  <si>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</si>
  <si>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</si>
  <si>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</si>
  <si>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</si>
  <si>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</si>
  <si>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</si>
  <si>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</si>
  <si>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</si>
  <si>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</si>
  <si>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</si>
  <si>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</si>
  <si>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</si>
  <si>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</si>
  <si>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</si>
  <si>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</si>
  <si>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</si>
  <si>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</si>
  <si>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</si>
  <si>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</si>
  <si>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</si>
  <si>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</si>
  <si>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</si>
  <si>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</si>
  <si>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</si>
  <si>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</si>
  <si>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</si>
  <si>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</si>
  <si>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</si>
  <si>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</si>
  <si>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</si>
  <si>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</si>
  <si>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</si>
  <si>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</si>
  <si>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</si>
  <si>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</si>
  <si>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</si>
  <si>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</si>
  <si>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</si>
  <si>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</si>
  <si>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</si>
  <si>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</si>
  <si>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</si>
  <si>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</si>
  <si>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</si>
  <si>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</si>
  <si>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</si>
  <si>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</si>
  <si>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</si>
  <si>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</si>
  <si>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</si>
  <si>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</si>
  <si>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</si>
  <si>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</si>
  <si>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</si>
  <si>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</si>
  <si>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</si>
  <si>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</si>
  <si>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</si>
  <si>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</si>
  <si>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</si>
  <si>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</si>
  <si>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</si>
  <si>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</si>
  <si>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</si>
  <si>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</si>
  <si>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</si>
  <si>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</si>
  <si>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</si>
  <si>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</si>
  <si>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</si>
  <si>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</si>
  <si>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</si>
  <si>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</si>
  <si>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</si>
  <si>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</si>
  <si>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</si>
  <si>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</si>
  <si>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</si>
  <si>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</si>
  <si>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</si>
  <si>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</si>
  <si>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</si>
  <si>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</si>
  <si>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</si>
  <si>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</si>
  <si>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</si>
  <si>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</si>
  <si>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</si>
  <si>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</si>
  <si>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</si>
  <si>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</si>
  <si>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</si>
  <si>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</si>
  <si>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</si>
  <si>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</si>
  <si>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</si>
  <si>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</si>
  <si>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</si>
  <si>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</si>
  <si>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</si>
  <si>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</si>
  <si>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</si>
  <si>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</si>
  <si>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</si>
  <si>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</si>
  <si>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</si>
  <si>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</si>
  <si>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</si>
  <si>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</si>
  <si>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</si>
  <si>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</si>
  <si>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</si>
  <si>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</si>
  <si>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</si>
  <si>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</si>
  <si>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</si>
  <si>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</si>
  <si>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</si>
  <si>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</si>
  <si>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</si>
  <si>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</si>
  <si>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</si>
  <si>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</si>
  <si>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</si>
  <si>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</si>
  <si>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</si>
  <si>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</si>
  <si>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</si>
  <si>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</si>
  <si>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</si>
  <si>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</si>
  <si>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</si>
  <si>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</si>
  <si>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</si>
  <si>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</si>
  <si>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</si>
  <si>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</si>
  <si>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</si>
  <si>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</si>
  <si>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</si>
  <si>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</si>
  <si>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</si>
  <si>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</si>
  <si>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</si>
  <si>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</si>
  <si>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</si>
  <si>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</si>
  <si>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</si>
  <si>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</si>
  <si>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</si>
  <si>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</si>
  <si>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</si>
  <si>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</si>
  <si>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</si>
  <si>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</si>
  <si>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</si>
  <si>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</si>
  <si>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</si>
  <si>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</si>
  <si>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</si>
  <si>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</si>
  <si>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</si>
  <si>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</si>
  <si>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</si>
  <si>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</si>
  <si>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</si>
  <si>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</si>
  <si>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</si>
  <si>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</si>
  <si>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</si>
  <si>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</si>
  <si>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</si>
  <si>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</si>
  <si>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</si>
  <si>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</si>
  <si>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</si>
  <si>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</si>
  <si>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</si>
  <si>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</si>
  <si>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</si>
  <si>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</si>
  <si>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</si>
  <si>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</si>
  <si>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</si>
  <si>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</si>
  <si>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</si>
  <si>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</si>
  <si>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</si>
  <si>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</si>
  <si>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</si>
  <si>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</si>
  <si>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</si>
  <si>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</si>
  <si>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</si>
  <si>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</si>
  <si>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</si>
  <si>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</si>
  <si>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</si>
  <si>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</si>
  <si>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</si>
  <si>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</si>
  <si>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</si>
  <si>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</si>
  <si>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</si>
  <si>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</si>
  <si>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</si>
  <si>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</si>
  <si>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</si>
  <si>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</si>
  <si>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</si>
  <si>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</si>
  <si>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</si>
  <si>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</si>
  <si>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</si>
  <si>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</si>
  <si>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</si>
  <si>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</si>
  <si>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</si>
  <si>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</si>
  <si>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</si>
  <si>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</si>
  <si>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</si>
  <si>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</si>
  <si>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</si>
  <si>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</si>
  <si>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</si>
  <si>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</si>
  <si>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</si>
  <si>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</si>
  <si>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</si>
  <si>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</si>
  <si>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</si>
  <si>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</si>
  <si>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</si>
  <si>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</si>
  <si>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</si>
  <si>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</si>
  <si>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</si>
  <si>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</si>
  <si>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</si>
  <si>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</si>
  <si>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</si>
  <si>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</si>
  <si>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</si>
  <si>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</si>
  <si>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</si>
  <si>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</si>
  <si>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</si>
  <si>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</si>
  <si>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</si>
  <si>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</si>
  <si>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</si>
  <si>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</si>
  <si>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</si>
  <si>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</si>
  <si>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</si>
  <si>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</si>
  <si>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</si>
  <si>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</si>
  <si>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</si>
  <si>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</si>
  <si>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</si>
  <si>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</si>
  <si>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</si>
  <si>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</si>
  <si>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</si>
  <si>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</si>
  <si>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</si>
  <si>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</si>
  <si>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</si>
  <si>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</si>
  <si>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</si>
  <si>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</si>
  <si>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</si>
  <si>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</si>
  <si>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</si>
  <si>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</si>
  <si>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</si>
  <si>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</si>
  <si>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</si>
  <si>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</si>
  <si>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</si>
  <si>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</si>
  <si>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</si>
  <si>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</si>
  <si>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</si>
  <si>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</si>
  <si>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</si>
  <si>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</si>
  <si>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</si>
  <si>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</si>
  <si>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</si>
  <si>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</si>
  <si>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</si>
  <si>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</si>
  <si>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</si>
  <si>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</si>
  <si>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</si>
  <si>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</si>
  <si>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</si>
  <si>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</si>
  <si>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</si>
  <si>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</si>
  <si>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</si>
  <si>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</si>
  <si>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</si>
  <si>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</si>
  <si>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</si>
  <si>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</si>
  <si>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</si>
  <si>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</si>
  <si>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</si>
  <si>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</si>
  <si>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</si>
  <si>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</si>
  <si>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</si>
  <si>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</si>
  <si>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</si>
  <si>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</si>
  <si>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</si>
  <si>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</si>
  <si>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</si>
  <si>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</si>
  <si>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</si>
  <si>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</si>
  <si>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</si>
  <si>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</si>
  <si>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</si>
  <si>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</si>
  <si>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</si>
  <si>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</si>
  <si>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</si>
  <si>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</si>
  <si>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</si>
  <si>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</si>
  <si>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</si>
  <si>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</si>
  <si>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</si>
  <si>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</si>
  <si>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</si>
  <si>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</si>
  <si>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</si>
  <si>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</si>
  <si>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</si>
  <si>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</si>
  <si>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</si>
  <si>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</si>
  <si>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</si>
  <si>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</si>
  <si>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</si>
  <si>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</si>
  <si>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</si>
  <si>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</si>
  <si>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</si>
  <si>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</si>
  <si>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</si>
  <si>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</si>
  <si>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</si>
  <si>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</si>
  <si>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</si>
  <si>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</si>
  <si>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</si>
  <si>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</si>
  <si>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</si>
  <si>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</si>
  <si>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</si>
  <si>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</si>
  <si>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</si>
  <si>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</si>
  <si>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</si>
  <si>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</si>
  <si>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</si>
  <si>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</si>
  <si>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</si>
  <si>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</si>
  <si>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</si>
  <si>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</si>
  <si>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</si>
  <si>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</si>
  <si>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</si>
  <si>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</si>
  <si>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</si>
  <si>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</si>
  <si>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</si>
  <si>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</si>
  <si>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</si>
  <si>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</si>
  <si>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</si>
  <si>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</si>
  <si>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</si>
  <si>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</si>
  <si>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</si>
  <si>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</si>
  <si>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</si>
  <si>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</si>
  <si>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</si>
  <si>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</si>
  <si>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</si>
  <si>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</si>
  <si>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</si>
  <si>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</si>
  <si>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</si>
  <si>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</si>
  <si>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</si>
  <si>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</si>
  <si>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</si>
  <si>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</si>
  <si>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</si>
  <si>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</si>
  <si>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</si>
  <si>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</si>
  <si>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</si>
  <si>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</si>
  <si>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</si>
  <si>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</si>
  <si>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</si>
  <si>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</si>
  <si>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</si>
  <si>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</si>
  <si>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</si>
  <si>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</si>
  <si>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</si>
  <si>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</si>
  <si>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</si>
  <si>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</si>
  <si>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</si>
  <si>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</si>
  <si>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</si>
  <si>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</si>
  <si>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</si>
  <si>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</si>
  <si>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</si>
  <si>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</si>
  <si>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</si>
  <si>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</si>
  <si>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</si>
  <si>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</si>
  <si>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</si>
  <si>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</si>
  <si>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</si>
  <si>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</si>
  <si>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</si>
  <si>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</si>
  <si>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</si>
  <si>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</si>
  <si>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</si>
  <si>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</si>
  <si>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</si>
  <si>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</si>
  <si>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</si>
  <si>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</si>
  <si>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</si>
  <si>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</si>
  <si>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</si>
  <si>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</si>
  <si>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</si>
  <si>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</si>
  <si>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</si>
  <si>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</si>
  <si>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</si>
  <si>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</si>
  <si>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</si>
  <si>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</si>
  <si>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</si>
  <si>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</si>
  <si>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</si>
  <si>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</si>
  <si>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</si>
  <si>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</si>
  <si>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</si>
  <si>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</si>
  <si>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</si>
  <si>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</si>
  <si>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</si>
  <si>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</si>
  <si>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</si>
  <si>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</si>
  <si>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</si>
  <si>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</si>
  <si>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</si>
  <si>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</si>
  <si>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</si>
  <si>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</si>
  <si>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</si>
  <si>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</si>
  <si>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</si>
  <si>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</si>
  <si>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</si>
  <si>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</si>
  <si>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</si>
  <si>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</si>
  <si>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</si>
  <si>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</si>
  <si>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</si>
  <si>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</si>
  <si>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</si>
  <si>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</si>
  <si>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</si>
  <si>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</si>
  <si>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</si>
  <si>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</si>
  <si>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</si>
  <si>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</si>
  <si>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</si>
  <si>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</si>
  <si>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</si>
  <si>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</si>
  <si>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</si>
  <si>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</si>
  <si>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</si>
  <si>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</si>
  <si>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</si>
  <si>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</si>
  <si>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</si>
  <si>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</si>
  <si>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</si>
  <si>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</si>
  <si>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</si>
  <si>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</si>
  <si>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</si>
  <si>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</si>
  <si>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</si>
  <si>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</si>
  <si>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</si>
  <si>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</si>
  <si>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</si>
  <si>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</si>
  <si>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</si>
  <si>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</si>
  <si>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</si>
  <si>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</si>
  <si>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</si>
  <si>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</si>
  <si>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</si>
  <si>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</si>
  <si>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</si>
  <si>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</si>
  <si>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</si>
  <si>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</si>
  <si>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</si>
  <si>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</si>
  <si>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</si>
  <si>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</si>
  <si>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</si>
  <si>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</si>
  <si>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</si>
  <si>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</si>
  <si>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</si>
  <si>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</si>
  <si>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</si>
  <si>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</si>
  <si>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</si>
  <si>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</si>
  <si>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</si>
  <si>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</si>
  <si>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</si>
  <si>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</si>
  <si>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</si>
  <si>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</si>
  <si>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</si>
  <si>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</si>
  <si>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</si>
  <si>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</si>
  <si>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</si>
  <si>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</si>
  <si>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</si>
  <si>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</si>
  <si>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</si>
  <si>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</si>
  <si>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</si>
  <si>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</si>
  <si>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</si>
  <si>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</si>
  <si>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</si>
  <si>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</si>
  <si>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</si>
  <si>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</si>
  <si>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</si>
  <si>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</si>
  <si>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</si>
  <si>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</si>
  <si>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</si>
  <si>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</si>
  <si>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</si>
  <si>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</si>
  <si>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</si>
  <si>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</si>
  <si>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</si>
  <si>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</si>
  <si>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</si>
  <si>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</si>
  <si>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</si>
  <si>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</si>
  <si>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</si>
  <si>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</si>
  <si>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</si>
  <si>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</si>
  <si>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</si>
  <si>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</si>
  <si>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</si>
  <si>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</si>
  <si>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</si>
  <si>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</si>
  <si>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</si>
  <si>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</si>
  <si>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</si>
  <si>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</si>
  <si>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</si>
  <si>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</si>
  <si>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</si>
  <si>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</si>
  <si>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</si>
  <si>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</si>
  <si>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</si>
  <si>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</si>
  <si>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</si>
  <si>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</si>
  <si>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</si>
  <si>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</si>
  <si>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</si>
  <si>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</si>
  <si>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</si>
  <si>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</si>
  <si>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</si>
  <si>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</si>
  <si>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</si>
  <si>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</si>
  <si>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</si>
  <si>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</si>
  <si>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</si>
  <si>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</si>
  <si>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</si>
  <si>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</si>
  <si>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</si>
  <si>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</si>
  <si>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</si>
  <si>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</si>
  <si>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</si>
  <si>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</si>
  <si>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</si>
  <si>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</si>
  <si>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</si>
  <si>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</si>
  <si>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</si>
  <si>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</si>
  <si>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</si>
  <si>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</si>
  <si>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</si>
  <si>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</si>
  <si>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</si>
  <si>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</si>
  <si>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</si>
  <si>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</si>
  <si>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</si>
  <si>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</si>
  <si>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</si>
  <si>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</si>
  <si>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</si>
  <si>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</si>
  <si>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</si>
  <si>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</si>
  <si>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</si>
  <si>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</si>
  <si>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</si>
  <si>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</si>
  <si>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</si>
  <si>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</si>
  <si>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</si>
  <si>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</si>
  <si>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</si>
  <si>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</si>
  <si>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</si>
  <si>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</si>
  <si>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</si>
  <si>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</si>
  <si>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</si>
  <si>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</si>
  <si>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</si>
  <si>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</si>
  <si>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</si>
  <si>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</si>
  <si>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</si>
  <si>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</si>
  <si>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</si>
  <si>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</si>
  <si>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</si>
  <si>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</si>
  <si>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</si>
  <si>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</si>
  <si>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</si>
  <si>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</si>
  <si>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</si>
  <si>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</si>
  <si>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</si>
  <si>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</si>
  <si>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</si>
  <si>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</si>
  <si>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</si>
  <si>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</si>
  <si>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</si>
  <si>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</si>
  <si>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</si>
  <si>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</si>
  <si>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</si>
  <si>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</si>
  <si>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</si>
  <si>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</si>
  <si>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</si>
  <si>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</si>
  <si>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</si>
  <si>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</si>
  <si>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</si>
  <si>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</si>
  <si>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</si>
  <si>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</si>
  <si>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</si>
  <si>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</si>
  <si>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</si>
  <si>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</si>
  <si>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</si>
  <si>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</si>
  <si>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</si>
  <si>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</si>
  <si>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</si>
  <si>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</si>
  <si>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</si>
  <si>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</si>
  <si>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</si>
  <si>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</si>
  <si>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</si>
  <si>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</si>
  <si>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</si>
  <si>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</si>
  <si>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</si>
  <si>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</si>
  <si>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</si>
  <si>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</si>
  <si>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</si>
  <si>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</si>
  <si>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</si>
  <si>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</si>
  <si>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</si>
  <si>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</si>
  <si>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</si>
  <si>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</si>
  <si>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</si>
  <si>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</si>
  <si>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</si>
  <si>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</si>
  <si>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</si>
  <si>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</si>
  <si>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</si>
  <si>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</si>
  <si>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</si>
  <si>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</si>
  <si>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</si>
  <si>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</si>
  <si>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</si>
  <si>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</si>
  <si>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</si>
  <si>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</si>
  <si>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</si>
  <si>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</si>
  <si>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</si>
  <si>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</si>
  <si>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</si>
  <si>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</si>
  <si>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</si>
  <si>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</si>
  <si>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</si>
  <si>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</si>
  <si>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</si>
  <si>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</si>
  <si>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</si>
  <si>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</si>
  <si>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</si>
  <si>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</si>
  <si>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</si>
  <si>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</si>
  <si>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</si>
  <si>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</si>
  <si>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</si>
  <si>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</si>
  <si>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</si>
  <si>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</si>
  <si>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</si>
  <si>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</si>
  <si>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</si>
  <si>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</si>
  <si>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</si>
  <si>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</si>
  <si>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</si>
  <si>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</si>
  <si>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</si>
  <si>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</si>
  <si>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</si>
  <si>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</si>
  <si>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</si>
  <si>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</si>
  <si>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</si>
  <si>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</si>
  <si>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</si>
  <si>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</si>
  <si>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</si>
  <si>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</si>
  <si>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</si>
  <si>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</si>
  <si>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</si>
  <si>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</si>
  <si>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</si>
  <si>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</si>
  <si>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</si>
  <si>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</si>
  <si>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</si>
  <si>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</si>
  <si>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</si>
  <si>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</si>
  <si>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</si>
  <si>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</si>
  <si>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</si>
  <si>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</si>
  <si>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</si>
  <si>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</si>
  <si>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</si>
  <si>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</si>
  <si>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</si>
  <si>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</si>
  <si>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</si>
  <si>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</si>
  <si>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</si>
  <si>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</si>
  <si>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</si>
  <si>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</si>
  <si>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</si>
  <si>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</si>
  <si>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</si>
  <si>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</si>
  <si>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</si>
  <si>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</si>
  <si>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</si>
  <si>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</si>
  <si>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</si>
  <si>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</si>
  <si>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</si>
  <si>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</si>
  <si>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</si>
  <si>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</si>
  <si>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</si>
  <si>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</si>
  <si>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</si>
  <si>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</si>
  <si>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</si>
  <si>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</si>
  <si>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</si>
  <si>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</si>
  <si>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</si>
  <si>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</si>
  <si>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</si>
  <si>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</si>
  <si>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</si>
  <si>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</si>
  <si>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</si>
  <si>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</si>
  <si>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</si>
  <si>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</si>
  <si>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</si>
  <si>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</si>
  <si>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</si>
  <si>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</si>
  <si>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</si>
  <si>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</si>
  <si>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</si>
  <si>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</si>
  <si>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</si>
  <si>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</si>
  <si>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</si>
  <si>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</si>
  <si>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</si>
  <si>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</si>
  <si>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</si>
  <si>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</si>
  <si>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</si>
  <si>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</si>
  <si>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</si>
  <si>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</si>
  <si>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</si>
  <si>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</si>
  <si>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</si>
  <si>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</si>
  <si>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</si>
  <si>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</si>
  <si>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</si>
  <si>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</si>
  <si>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</si>
  <si>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</si>
  <si>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</si>
  <si>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</si>
  <si>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</si>
  <si>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</si>
  <si>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</si>
  <si>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</si>
  <si>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</si>
  <si>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</si>
  <si>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</si>
  <si>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</si>
  <si>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</si>
  <si>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</si>
  <si>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</si>
  <si>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</si>
  <si>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</si>
  <si>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</si>
  <si>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</si>
  <si>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</si>
  <si>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</si>
  <si>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</si>
  <si>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</si>
  <si>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</si>
  <si>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</si>
  <si>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</si>
  <si>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</si>
  <si>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</si>
  <si>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</si>
  <si>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</si>
  <si>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</si>
  <si>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</si>
  <si>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</si>
  <si>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</si>
  <si>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</si>
  <si>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</si>
  <si>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</si>
  <si>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</si>
  <si>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</si>
  <si>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</si>
  <si>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</si>
  <si>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</si>
  <si>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</si>
  <si>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</si>
  <si>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</si>
  <si>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</si>
  <si>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</si>
  <si>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</si>
  <si>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</si>
  <si>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</si>
  <si>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</si>
  <si>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</si>
  <si>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</si>
  <si>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</si>
  <si>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</si>
  <si>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</si>
  <si>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</si>
  <si>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</si>
  <si>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</si>
  <si>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</si>
  <si>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</si>
  <si>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</si>
  <si>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</si>
  <si>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</si>
  <si>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</si>
  <si>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</si>
  <si>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</si>
  <si>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</si>
  <si>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</si>
  <si>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</si>
  <si>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</si>
  <si>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</si>
  <si>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</si>
  <si>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</si>
  <si>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</si>
  <si>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</si>
  <si>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</si>
  <si>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</si>
  <si>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</si>
  <si>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</si>
  <si>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</si>
  <si>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</si>
  <si>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</si>
  <si>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</si>
  <si>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</si>
  <si>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</si>
  <si>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</si>
  <si>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</si>
  <si>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</si>
  <si>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</si>
  <si>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</si>
  <si>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</si>
  <si>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</si>
  <si>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</si>
  <si>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</si>
  <si>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</si>
  <si>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</si>
  <si>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</si>
  <si>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</si>
  <si>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</si>
  <si>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</si>
  <si>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</si>
  <si>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</si>
  <si>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</si>
  <si>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</si>
  <si>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</si>
  <si>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</si>
  <si>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</si>
  <si>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</si>
  <si>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</si>
  <si>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</si>
  <si>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</si>
  <si>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</si>
  <si>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</si>
  <si>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</si>
  <si>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</si>
  <si>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</si>
  <si>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</si>
  <si>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</si>
  <si>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</si>
  <si>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</si>
  <si>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</si>
  <si>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</si>
  <si>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</si>
  <si>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</si>
  <si>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</si>
  <si>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</si>
  <si>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</si>
  <si>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</si>
  <si>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</si>
  <si>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</si>
  <si>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</si>
  <si>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</si>
  <si>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</si>
  <si>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</si>
  <si>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</si>
  <si>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</si>
  <si>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</si>
  <si>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</si>
  <si>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</si>
  <si>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</si>
  <si>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</si>
  <si>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</si>
  <si>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</si>
  <si>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</si>
  <si>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</si>
  <si>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</si>
  <si>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</si>
  <si>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</si>
  <si>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</si>
  <si>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</si>
  <si>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</si>
  <si>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</si>
  <si>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</si>
  <si>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</si>
  <si>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</si>
  <si>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</si>
  <si>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</si>
  <si>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</si>
  <si>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</si>
  <si>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</si>
  <si>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</si>
  <si>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</si>
  <si>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</si>
  <si>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</si>
  <si>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</si>
  <si>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</si>
  <si>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</si>
  <si>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</si>
  <si>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</si>
  <si>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</si>
  <si>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</si>
  <si>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</si>
  <si>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</si>
  <si>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</si>
  <si>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</si>
  <si>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</si>
  <si>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</si>
  <si>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</si>
  <si>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</si>
  <si>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</si>
  <si>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</si>
  <si>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</si>
  <si>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</si>
  <si>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</si>
  <si>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</si>
  <si>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</si>
  <si>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</si>
  <si>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</si>
  <si>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</si>
  <si>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</si>
  <si>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</si>
  <si>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</si>
  <si>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</si>
  <si>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</si>
  <si>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</si>
  <si>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</si>
  <si>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</si>
  <si>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</si>
  <si>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</si>
  <si>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</si>
  <si>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</si>
  <si>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</si>
  <si>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</si>
  <si>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</si>
  <si>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</si>
  <si>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</si>
  <si>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</si>
  <si>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</si>
  <si>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</si>
  <si>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</si>
  <si>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</si>
  <si>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</si>
  <si>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</si>
  <si>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</si>
  <si>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</si>
  <si>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</si>
  <si>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</si>
  <si>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</si>
  <si>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</si>
  <si>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</si>
  <si>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</si>
  <si>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</si>
  <si>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</si>
  <si>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</si>
  <si>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</si>
  <si>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</si>
  <si>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</si>
  <si>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</si>
  <si>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</si>
  <si>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</si>
  <si>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</si>
  <si>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</si>
  <si>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</si>
  <si>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</si>
  <si>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</si>
  <si>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</si>
  <si>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</si>
  <si>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</si>
  <si>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</si>
  <si>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</si>
  <si>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</si>
  <si>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</si>
  <si>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</si>
  <si>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</si>
  <si>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</si>
  <si>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</si>
  <si>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</si>
  <si>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</si>
  <si>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</si>
  <si>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</si>
  <si>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</si>
  <si>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</si>
  <si>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</si>
  <si>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</si>
  <si>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</si>
  <si>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</si>
  <si>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</si>
  <si>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</si>
  <si>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</si>
  <si>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</si>
  <si>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</si>
  <si>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</si>
  <si>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</si>
  <si>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</si>
  <si>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</si>
  <si>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</si>
  <si>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</si>
  <si>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</si>
  <si>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</si>
  <si>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</si>
  <si>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</si>
  <si>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</si>
  <si>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</si>
  <si>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</si>
  <si>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</si>
  <si>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</si>
  <si>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</si>
  <si>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</si>
  <si>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</si>
  <si>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</si>
  <si>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</si>
  <si>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</si>
  <si>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</si>
  <si>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</si>
  <si>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</si>
  <si>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</si>
  <si>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</si>
  <si>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</si>
  <si>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</si>
  <si>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</si>
  <si>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</si>
  <si>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</si>
  <si>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</si>
  <si>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</si>
  <si>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</si>
  <si>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</si>
  <si>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</si>
  <si>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</si>
  <si>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</si>
  <si>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</si>
  <si>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</si>
  <si>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</si>
  <si>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</si>
  <si>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</si>
  <si>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</si>
  <si>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</si>
  <si>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</si>
  <si>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</si>
  <si>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</si>
  <si>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</si>
  <si>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</si>
  <si>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</si>
  <si>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</si>
  <si>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</si>
  <si>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</si>
  <si>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</si>
  <si>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</si>
  <si>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</si>
  <si>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</si>
  <si>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</si>
  <si>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</si>
  <si>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</si>
  <si>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</si>
  <si>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</si>
  <si>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</si>
  <si>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</si>
  <si>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</si>
  <si>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</si>
  <si>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</si>
  <si>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</si>
  <si>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</si>
  <si>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</si>
  <si>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</si>
  <si>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</si>
  <si>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</si>
  <si>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</si>
  <si>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</si>
  <si>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</si>
  <si>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</si>
  <si>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</si>
  <si>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</si>
  <si>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</si>
  <si>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</si>
  <si>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</si>
  <si>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</si>
  <si>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</si>
  <si>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</si>
  <si>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</si>
  <si>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</si>
  <si>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</si>
  <si>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</si>
  <si>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</si>
  <si>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</si>
  <si>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</si>
  <si>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</si>
  <si>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</si>
  <si>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</si>
  <si>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</si>
  <si>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</si>
  <si>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</si>
  <si>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</si>
  <si>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</si>
  <si>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</si>
  <si>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</si>
  <si>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</si>
  <si>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</si>
  <si>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</si>
  <si>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</si>
  <si>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</si>
  <si>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</si>
  <si>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</si>
  <si>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</si>
  <si>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</si>
  <si>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</si>
  <si>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</si>
  <si>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</si>
  <si>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</si>
  <si>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</si>
  <si>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</si>
  <si>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</si>
  <si>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</si>
  <si>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</si>
  <si>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</si>
  <si>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</si>
  <si>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</si>
  <si>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</si>
  <si>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</si>
  <si>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</si>
  <si>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</si>
  <si>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</si>
  <si>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</si>
  <si>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</si>
  <si>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</si>
  <si>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</si>
  <si>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</si>
  <si>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</si>
  <si>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</si>
  <si>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</si>
  <si>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</si>
  <si>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</si>
  <si>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</si>
  <si>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</si>
  <si>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</si>
  <si>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</si>
  <si>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</si>
  <si>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</si>
  <si>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</si>
  <si>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</si>
  <si>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</si>
  <si>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</si>
  <si>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</si>
  <si>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</si>
  <si>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</si>
  <si>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</si>
  <si>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</si>
  <si>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</si>
  <si>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</si>
  <si>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</si>
  <si>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</si>
  <si>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</si>
  <si>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</si>
  <si>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</si>
  <si>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</si>
  <si>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</si>
  <si>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</si>
  <si>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</si>
  <si>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</si>
  <si>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</si>
  <si>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</si>
  <si>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</si>
  <si>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</si>
  <si>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</si>
  <si>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</si>
  <si>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</si>
  <si>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</si>
  <si>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</si>
  <si>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</si>
  <si>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</si>
  <si>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</si>
  <si>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</si>
  <si>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</si>
  <si>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</si>
  <si>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</si>
  <si>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</si>
  <si>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</si>
  <si>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</si>
  <si>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</si>
  <si>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</si>
  <si>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</si>
  <si>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</si>
  <si>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</si>
  <si>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</si>
  <si>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</si>
  <si>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</si>
  <si>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</si>
  <si>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</si>
  <si>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</si>
  <si>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</si>
  <si>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</si>
  <si>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</si>
  <si>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</si>
  <si>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</si>
  <si>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</si>
  <si>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</si>
  <si>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</si>
  <si>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</si>
  <si>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</si>
  <si>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</si>
  <si>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</si>
  <si>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</si>
  <si>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</si>
  <si>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</si>
  <si>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</si>
  <si>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</si>
  <si>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</si>
  <si>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</si>
  <si>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</si>
  <si>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</si>
  <si>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</si>
  <si>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</si>
  <si>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</si>
  <si>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</si>
  <si>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</si>
  <si>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</si>
  <si>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</si>
  <si>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</si>
  <si>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</si>
  <si>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</si>
  <si>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</si>
  <si>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</si>
  <si>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</si>
  <si>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</si>
  <si>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</si>
  <si>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</si>
  <si>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</si>
  <si>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</si>
  <si>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</si>
  <si>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</si>
  <si>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</si>
  <si>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</si>
  <si>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</si>
  <si>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</si>
  <si>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</si>
  <si>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</si>
  <si>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</si>
  <si>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</si>
  <si>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</si>
  <si>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</si>
  <si>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</si>
  <si>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</si>
  <si>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</si>
  <si>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</si>
  <si>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</si>
  <si>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</si>
  <si>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</si>
  <si>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</si>
  <si>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</si>
  <si>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</si>
  <si>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</si>
  <si>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</si>
  <si>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</si>
  <si>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</si>
  <si>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</si>
  <si>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</si>
  <si>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</si>
  <si>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</si>
  <si>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</si>
  <si>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</si>
  <si>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</si>
  <si>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</si>
  <si>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</si>
  <si>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</si>
  <si>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</si>
  <si>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</si>
  <si>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</si>
  <si>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</si>
  <si>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</si>
  <si>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</si>
  <si>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</si>
  <si>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</si>
  <si>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</si>
  <si>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</si>
  <si>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</si>
  <si>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</si>
  <si>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</si>
  <si>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</si>
  <si>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</si>
  <si>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</si>
  <si>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</si>
  <si>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</si>
  <si>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</si>
  <si>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</si>
  <si>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</si>
  <si>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</si>
  <si>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</si>
  <si>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</si>
  <si>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</si>
  <si>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</si>
  <si>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</si>
  <si>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</si>
  <si>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</si>
  <si>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</si>
  <si>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</si>
  <si>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</si>
  <si>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</si>
  <si>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</si>
  <si>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</si>
  <si>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</si>
  <si>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</si>
  <si>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</si>
  <si>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</si>
  <si>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</si>
  <si>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</si>
  <si>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</si>
  <si>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</si>
  <si>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</si>
  <si>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</si>
  <si>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</si>
  <si>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</si>
  <si>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</si>
  <si>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</si>
  <si>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</si>
  <si>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</si>
  <si>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</si>
  <si>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</si>
  <si>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</si>
  <si>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</si>
  <si>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</si>
  <si>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</si>
  <si>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</si>
  <si>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</si>
  <si>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</si>
  <si>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</si>
  <si>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</si>
  <si>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</si>
  <si>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</si>
  <si>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</si>
  <si>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</si>
  <si>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</si>
  <si>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</si>
  <si>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</si>
  <si>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</si>
  <si>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</si>
  <si>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</si>
  <si>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</si>
  <si>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</si>
  <si>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</si>
  <si>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</si>
  <si>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</si>
  <si>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</si>
  <si>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</si>
  <si>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</si>
  <si>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</si>
  <si>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</si>
  <si>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</si>
  <si>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</si>
  <si>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</si>
  <si>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</si>
  <si>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</si>
  <si>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</si>
  <si>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</si>
  <si>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</si>
  <si>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</si>
  <si>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</si>
  <si>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</si>
  <si>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</si>
  <si>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</si>
  <si>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</si>
  <si>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</si>
  <si>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</si>
  <si>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</si>
  <si>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</si>
  <si>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</si>
  <si>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</si>
  <si>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</si>
  <si>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</si>
  <si>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</si>
  <si>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</si>
  <si>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</si>
  <si>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</si>
  <si>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</si>
  <si>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</si>
  <si>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</si>
  <si>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</si>
  <si>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</si>
  <si>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</si>
  <si>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</si>
  <si>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</si>
  <si>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</si>
  <si>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</si>
  <si>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</si>
  <si>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</si>
  <si>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</si>
  <si>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</si>
  <si>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</si>
  <si>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</si>
  <si>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</si>
  <si>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</si>
  <si>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</si>
  <si>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</si>
  <si>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</si>
  <si>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</si>
  <si>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</si>
  <si>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</si>
  <si>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</si>
  <si>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</si>
  <si>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</si>
  <si>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</si>
  <si>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</si>
  <si>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</si>
  <si>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</si>
  <si>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</si>
  <si>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</si>
  <si>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</si>
  <si>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</si>
  <si>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</si>
  <si>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</si>
  <si>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</si>
  <si>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</si>
  <si>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</si>
  <si>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</si>
  <si>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</si>
  <si>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</si>
  <si>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</si>
  <si>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</si>
  <si>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</si>
  <si>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</si>
  <si>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</si>
  <si>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</si>
  <si>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</si>
  <si>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</si>
  <si>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</si>
  <si>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</si>
  <si>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</si>
  <si>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</si>
  <si>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</si>
  <si>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</si>
  <si>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</si>
  <si>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</si>
  <si>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</si>
  <si>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</si>
  <si>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</si>
  <si>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</si>
  <si>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</si>
  <si>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</si>
  <si>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</si>
  <si>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</si>
  <si>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</si>
  <si>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</si>
  <si>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</si>
  <si>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</si>
  <si>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</si>
  <si>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</si>
  <si>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</si>
  <si>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</si>
  <si>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</si>
  <si>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</si>
  <si>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</si>
  <si>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</si>
  <si>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</si>
  <si>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</si>
  <si>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</si>
  <si>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</si>
  <si>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</si>
  <si>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</si>
  <si>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</si>
  <si>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</si>
  <si>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</si>
  <si>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</si>
  <si>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</si>
  <si>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</si>
  <si>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</si>
  <si>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</si>
  <si>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</si>
  <si>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</si>
  <si>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</si>
  <si>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</si>
  <si>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</si>
  <si>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</si>
  <si>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</si>
  <si>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</si>
  <si>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</si>
  <si>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</si>
  <si>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</si>
  <si>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</si>
  <si>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</si>
  <si>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</si>
  <si>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</si>
  <si>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</si>
  <si>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</si>
  <si>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</si>
  <si>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</si>
  <si>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</si>
  <si>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</si>
  <si>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</si>
  <si>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</si>
  <si>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</si>
  <si>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</si>
  <si>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</si>
  <si>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</si>
  <si>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</si>
  <si>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</si>
  <si>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</si>
  <si>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</si>
  <si>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</si>
  <si>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</si>
  <si>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</si>
  <si>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</si>
  <si>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</si>
  <si>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</si>
  <si>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</si>
  <si>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</si>
  <si>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</si>
  <si>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</si>
  <si>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</si>
  <si>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</si>
  <si>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</si>
  <si>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</si>
  <si>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</si>
  <si>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</si>
  <si>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</si>
  <si>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</si>
  <si>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</si>
  <si>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</si>
  <si>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</si>
  <si>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</si>
  <si>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</si>
  <si>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</si>
  <si>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</si>
  <si>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</si>
  <si>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</si>
  <si>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</si>
  <si>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</si>
  <si>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</si>
  <si>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</si>
  <si>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</si>
  <si>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</si>
  <si>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</si>
  <si>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</si>
  <si>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</si>
  <si>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</si>
  <si>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</si>
  <si>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</si>
  <si>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</si>
  <si>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</si>
  <si>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</si>
  <si>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</si>
  <si>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</si>
  <si>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</si>
  <si>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</si>
  <si>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</si>
  <si>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</si>
  <si>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</si>
  <si>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</si>
  <si>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</si>
  <si>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</si>
  <si>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</si>
  <si>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</si>
  <si>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</si>
  <si>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</si>
  <si>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</si>
  <si>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</si>
  <si>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</si>
  <si>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</si>
  <si>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</si>
  <si>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</si>
  <si>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</si>
  <si>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</si>
  <si>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</si>
  <si>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</si>
  <si>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</si>
  <si>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</si>
  <si>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</si>
  <si>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</si>
  <si>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</si>
  <si>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</si>
  <si>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</si>
  <si>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</si>
  <si>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</si>
  <si>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</si>
  <si>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</si>
  <si>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</si>
  <si>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</si>
  <si>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</si>
  <si>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</si>
  <si>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</si>
  <si>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</si>
  <si>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</si>
  <si>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</si>
  <si>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</si>
  <si>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</si>
  <si>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</si>
  <si>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</si>
  <si>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</si>
  <si>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</si>
  <si>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</si>
  <si>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</si>
  <si>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</si>
  <si>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</si>
  <si>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</si>
  <si>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</si>
  <si>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</si>
  <si>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</si>
  <si>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</si>
  <si>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</si>
  <si>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</si>
  <si>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</si>
  <si>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</si>
  <si>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</si>
  <si>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</si>
  <si>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</si>
  <si>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</si>
  <si>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</si>
  <si>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</si>
  <si>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</si>
  <si>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</si>
  <si>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</si>
  <si>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</si>
  <si>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</si>
  <si>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</si>
  <si>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</si>
  <si>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</si>
  <si>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</si>
  <si>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</si>
  <si>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</si>
  <si>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</si>
  <si>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</si>
  <si>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</si>
  <si>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</si>
  <si>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</si>
  <si>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</si>
  <si>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</si>
  <si>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</si>
  <si>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</si>
  <si>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</si>
  <si>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</si>
  <si>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</si>
  <si>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</si>
  <si>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</si>
  <si>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</si>
  <si>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</si>
  <si>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</si>
  <si>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</si>
  <si>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</si>
  <si>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</si>
  <si>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</si>
  <si>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</si>
  <si>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</si>
  <si>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</si>
  <si>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</si>
  <si>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</si>
  <si>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</si>
  <si>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</si>
  <si>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</si>
  <si>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</si>
  <si>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</si>
  <si>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</si>
  <si>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</si>
  <si>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</si>
  <si>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</si>
  <si>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</si>
  <si>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</si>
  <si>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</si>
  <si>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</si>
  <si>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</si>
  <si>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</si>
  <si>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</si>
  <si>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</si>
  <si>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</si>
  <si>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</si>
  <si>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</si>
  <si>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</si>
  <si>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</si>
  <si>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</si>
  <si>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</si>
  <si>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</si>
  <si>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</si>
  <si>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</si>
  <si>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</si>
  <si>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</si>
  <si>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</si>
  <si>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</si>
  <si>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</si>
  <si>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</si>
  <si>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</si>
  <si>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</si>
  <si>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</si>
  <si>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</si>
  <si>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</si>
  <si>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</si>
  <si>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</si>
  <si>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</si>
  <si>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</si>
  <si>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</si>
  <si>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</si>
  <si>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</si>
  <si>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</si>
  <si>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</si>
  <si>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</si>
  <si>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</si>
  <si>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</si>
  <si>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</si>
  <si>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</si>
  <si>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</si>
  <si>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</si>
  <si>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</si>
  <si>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</si>
  <si>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</si>
  <si>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</si>
  <si>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</si>
  <si>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</si>
  <si>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</si>
  <si>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</si>
  <si>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</si>
  <si>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</si>
  <si>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</si>
  <si>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</si>
  <si>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</si>
  <si>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</si>
  <si>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</si>
  <si>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</si>
  <si>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</si>
  <si>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</si>
  <si>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</si>
  <si>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</si>
  <si>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</si>
  <si>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</si>
  <si>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</si>
  <si>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</si>
  <si>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</si>
  <si>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</si>
  <si>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</si>
  <si>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</si>
  <si>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</si>
  <si>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</si>
  <si>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</si>
  <si>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</si>
  <si>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</si>
  <si>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</si>
  <si>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</si>
  <si>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</si>
  <si>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</si>
  <si>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</si>
  <si>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</si>
  <si>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</si>
  <si>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</si>
  <si>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</si>
  <si>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</si>
  <si>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</si>
  <si>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</si>
  <si>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</si>
  <si>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</si>
  <si>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</si>
  <si>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</si>
  <si>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</si>
  <si>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</si>
  <si>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</si>
  <si>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</si>
  <si>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</si>
  <si>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</si>
  <si>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</si>
  <si>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</si>
  <si>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</si>
  <si>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</si>
  <si>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</si>
  <si>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</si>
  <si>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</si>
  <si>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</si>
  <si>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</si>
  <si>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</si>
  <si>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</si>
  <si>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</si>
  <si>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</si>
  <si>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</si>
  <si>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</si>
  <si>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</si>
  <si>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</si>
  <si>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</si>
  <si>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</si>
  <si>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</si>
  <si>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</si>
  <si>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</si>
  <si>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</si>
  <si>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</si>
  <si>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</si>
  <si>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</si>
  <si>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</si>
  <si>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</si>
  <si>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</si>
  <si>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</si>
  <si>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</si>
  <si>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</si>
  <si>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</si>
  <si>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</si>
  <si>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</si>
  <si>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</si>
  <si>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</si>
  <si>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</si>
  <si>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</si>
  <si>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</si>
  <si>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</si>
  <si>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</si>
  <si>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</si>
  <si>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</si>
  <si>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</si>
  <si>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</si>
  <si>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</si>
  <si>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</si>
  <si>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</si>
  <si>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</si>
  <si>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</si>
  <si>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</si>
  <si>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</si>
  <si>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</si>
  <si>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</si>
  <si>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</si>
  <si>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</si>
  <si>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</si>
  <si>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</si>
  <si>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</si>
  <si>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</si>
  <si>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</si>
  <si>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</si>
  <si>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</si>
  <si>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</si>
  <si>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</si>
  <si>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</si>
  <si>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</si>
  <si>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</si>
  <si>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</si>
  <si>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</si>
  <si>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</si>
  <si>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</si>
  <si>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</si>
  <si>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</si>
  <si>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</si>
  <si>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</si>
  <si>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</si>
  <si>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</si>
  <si>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</si>
  <si>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</si>
  <si>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</si>
  <si>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</si>
  <si>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</si>
  <si>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</si>
  <si>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</si>
  <si>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</si>
  <si>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</si>
  <si>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</si>
  <si>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</si>
  <si>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</si>
  <si>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</si>
  <si>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</si>
  <si>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</si>
  <si>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</si>
  <si>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</si>
  <si>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</si>
  <si>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</si>
  <si>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</si>
  <si>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</si>
  <si>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</si>
  <si>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</si>
  <si>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</si>
  <si>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</si>
  <si>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</si>
  <si>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</si>
  <si>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</si>
  <si>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</si>
  <si>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</si>
  <si>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</si>
  <si>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</si>
  <si>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</si>
  <si>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</si>
  <si>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</si>
  <si>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</si>
  <si>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</si>
  <si>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</si>
  <si>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</si>
  <si>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</si>
  <si>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</si>
  <si>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</si>
  <si>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</si>
  <si>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</si>
  <si>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</si>
  <si>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</si>
  <si>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</si>
  <si>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</si>
  <si>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</si>
  <si>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</si>
  <si>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</si>
  <si>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</si>
  <si>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</si>
  <si>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</si>
  <si>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</si>
  <si>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</si>
  <si>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</si>
  <si>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</si>
  <si>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</si>
  <si>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</si>
  <si>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</si>
  <si>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</si>
  <si>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</si>
  <si>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</si>
  <si>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</si>
  <si>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</si>
  <si>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</si>
  <si>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</si>
  <si>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</si>
  <si>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</si>
  <si>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</si>
  <si>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</si>
  <si>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</si>
  <si>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</si>
  <si>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</si>
  <si>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</si>
  <si>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</si>
  <si>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</si>
  <si>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</si>
  <si>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</si>
  <si>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</si>
  <si>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</si>
  <si>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</si>
  <si>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</si>
  <si>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</si>
  <si>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</si>
  <si>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</si>
  <si>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</si>
  <si>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</si>
  <si>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</si>
  <si>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</si>
  <si>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</si>
  <si>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</si>
  <si>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</si>
  <si>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</si>
  <si>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</si>
  <si>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</si>
  <si>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</si>
  <si>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</si>
  <si>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</si>
  <si>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</si>
  <si>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</si>
  <si>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</si>
  <si>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</si>
  <si>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</si>
  <si>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</si>
  <si>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</si>
  <si>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</si>
  <si>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</si>
  <si>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</si>
  <si>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</si>
  <si>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</si>
  <si>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</si>
  <si>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</si>
  <si>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</si>
  <si>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</si>
  <si>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</si>
  <si>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</si>
  <si>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</si>
  <si>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</si>
  <si>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</si>
  <si>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</si>
  <si>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</si>
  <si>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</si>
  <si>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</si>
  <si>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</si>
  <si>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</si>
  <si>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</si>
  <si>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</si>
  <si>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</si>
  <si>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</si>
  <si>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</si>
  <si>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</si>
  <si>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</si>
  <si>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</si>
  <si>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</si>
  <si>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</si>
  <si>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</si>
  <si>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</si>
  <si>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</si>
  <si>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</si>
  <si>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</si>
  <si>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</si>
  <si>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</si>
  <si>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</si>
  <si>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</si>
  <si>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</si>
  <si>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</si>
  <si>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</si>
  <si>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</si>
  <si>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</si>
  <si>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</si>
  <si>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</si>
  <si>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</si>
  <si>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</si>
  <si>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</si>
  <si>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</si>
  <si>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</si>
  <si>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</si>
  <si>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</si>
  <si>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</si>
  <si>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</si>
  <si>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</si>
  <si>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</si>
  <si>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</si>
  <si>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</si>
  <si>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</si>
  <si>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</si>
  <si>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</si>
  <si>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</si>
  <si>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</si>
  <si>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</si>
  <si>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</si>
  <si>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</si>
  <si>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</si>
  <si>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</si>
  <si>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</si>
  <si>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</si>
  <si>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</si>
  <si>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</si>
  <si>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</si>
  <si>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</si>
  <si>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</si>
  <si>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</si>
  <si>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</si>
  <si>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</si>
  <si>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</si>
  <si>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</si>
  <si>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</si>
  <si>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</si>
  <si>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</si>
  <si>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</si>
  <si>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</si>
  <si>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</si>
  <si>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</si>
  <si>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</si>
  <si>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</si>
  <si>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</si>
  <si>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</si>
  <si>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</si>
  <si>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</si>
  <si>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</si>
  <si>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</si>
  <si>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</si>
  <si>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</si>
  <si>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</si>
  <si>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</si>
  <si>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</si>
  <si>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</si>
  <si>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</si>
  <si>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</si>
  <si>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</si>
  <si>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</si>
  <si>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</si>
  <si>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</si>
  <si>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</si>
  <si>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</si>
  <si>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</si>
  <si>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</si>
  <si>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</si>
  <si>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</si>
  <si>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</si>
  <si>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</si>
  <si>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</si>
  <si>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</si>
  <si>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</si>
  <si>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</si>
  <si>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</si>
  <si>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</si>
  <si>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</si>
  <si>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</si>
  <si>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</si>
  <si>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</si>
  <si>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</si>
  <si>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</si>
  <si>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</si>
  <si>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</si>
  <si>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</si>
  <si>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</si>
  <si>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</si>
  <si>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</si>
  <si>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</si>
  <si>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</si>
  <si>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</si>
  <si>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</si>
  <si>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</si>
  <si>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</si>
  <si>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</si>
  <si>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</si>
  <si>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</si>
  <si>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</si>
  <si>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</si>
  <si>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</si>
  <si>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</si>
  <si>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</si>
  <si>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</si>
  <si>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</si>
  <si>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</si>
  <si>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</si>
  <si>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</si>
  <si>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</si>
  <si>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</si>
  <si>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</si>
  <si>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</si>
  <si>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</si>
  <si>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</si>
  <si>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</si>
  <si>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</si>
  <si>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</si>
  <si>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</si>
  <si>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</si>
  <si>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</si>
  <si>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</si>
  <si>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</si>
  <si>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</si>
  <si>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</si>
  <si>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</si>
  <si>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</si>
  <si>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</si>
  <si>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</si>
  <si>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</si>
  <si>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</si>
  <si>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</si>
  <si>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</si>
  <si>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</si>
  <si>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</si>
  <si>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</si>
  <si>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</si>
  <si>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</si>
  <si>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</si>
  <si>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</si>
  <si>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</si>
  <si>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</si>
  <si>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</si>
  <si>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</si>
  <si>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</si>
  <si>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</si>
  <si>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</si>
  <si>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</si>
  <si>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</si>
  <si>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</si>
  <si>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</si>
  <si>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</si>
  <si>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</si>
  <si>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</si>
  <si>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</si>
  <si>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</si>
  <si>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</si>
  <si>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</si>
  <si>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</si>
  <si>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</si>
  <si>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</si>
  <si>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</si>
  <si>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</si>
  <si>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</si>
  <si>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</si>
  <si>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</si>
  <si>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</si>
  <si>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</si>
  <si>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</si>
  <si>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</si>
  <si>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</si>
  <si>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</si>
  <si>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</si>
  <si>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</si>
  <si>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</si>
  <si>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</si>
  <si>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</si>
  <si>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</si>
  <si>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</si>
  <si>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</si>
  <si>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</si>
  <si>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</si>
  <si>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</si>
  <si>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</si>
  <si>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</si>
  <si>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</si>
  <si>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</si>
  <si>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</si>
  <si>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</si>
  <si>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</si>
  <si>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</si>
  <si>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</si>
  <si>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</si>
  <si>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</si>
  <si>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</si>
  <si>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</si>
  <si>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</si>
  <si>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</si>
  <si>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</si>
  <si>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</si>
  <si>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</si>
  <si>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</si>
  <si>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</si>
  <si>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</si>
  <si>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</si>
  <si>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</si>
  <si>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</si>
  <si>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</si>
  <si>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</si>
  <si>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</si>
  <si>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</si>
  <si>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</si>
  <si>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</si>
  <si>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</si>
  <si>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</si>
  <si>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</si>
  <si>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</si>
  <si>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</si>
  <si>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</si>
  <si>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</si>
  <si>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</si>
  <si>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</si>
  <si>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</si>
  <si>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</si>
  <si>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</si>
  <si>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</si>
  <si>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</si>
  <si>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</si>
  <si>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</si>
  <si>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</si>
  <si>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</si>
  <si>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</si>
  <si>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</si>
  <si>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</si>
  <si>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</si>
  <si>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</si>
  <si>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</si>
  <si>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</si>
  <si>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</si>
  <si>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</si>
  <si>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</si>
  <si>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</si>
  <si>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</si>
  <si>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</si>
  <si>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</si>
  <si>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</si>
  <si>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</si>
  <si>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</si>
  <si>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</si>
  <si>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</si>
  <si>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</si>
  <si>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</si>
  <si>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</si>
  <si>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</si>
  <si>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</si>
  <si>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</si>
  <si>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</si>
  <si>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</si>
  <si>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</si>
  <si>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</si>
  <si>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</si>
  <si>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</si>
  <si>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</si>
  <si>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</si>
  <si>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</si>
  <si>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</si>
  <si>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</si>
  <si>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</si>
  <si>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</si>
  <si>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</si>
  <si>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</si>
  <si>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</si>
  <si>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</si>
  <si>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</si>
  <si>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</si>
  <si>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</si>
  <si>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</si>
  <si>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</si>
  <si>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</si>
  <si>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</si>
  <si>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</si>
  <si>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</si>
  <si>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</si>
  <si>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</si>
  <si>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</si>
  <si>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</si>
  <si>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</si>
  <si>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</si>
  <si>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</si>
  <si>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</si>
  <si>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</si>
  <si>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</si>
  <si>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</si>
  <si>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</si>
  <si>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</si>
  <si>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</si>
  <si>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</si>
  <si>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</si>
  <si>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</si>
  <si>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</si>
  <si>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</si>
  <si>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</si>
  <si>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</si>
  <si>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</si>
  <si>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</si>
  <si>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</si>
  <si>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</si>
  <si>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</si>
  <si>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</si>
  <si>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</si>
  <si>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</si>
  <si>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</si>
  <si>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</si>
  <si>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</si>
  <si>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</si>
  <si>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</si>
  <si>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</si>
  <si>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</si>
  <si>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</si>
  <si>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</si>
  <si>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</si>
  <si>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</si>
  <si>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</si>
  <si>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</si>
  <si>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</si>
  <si>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</si>
  <si>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</si>
  <si>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</si>
  <si>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</si>
  <si>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</si>
  <si>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</si>
  <si>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</si>
  <si>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</si>
  <si>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</si>
  <si>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</si>
  <si>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</si>
  <si>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</si>
  <si>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</si>
  <si>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</si>
  <si>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</si>
  <si>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</si>
  <si>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</si>
  <si>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</si>
  <si>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</si>
  <si>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</si>
  <si>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</si>
  <si>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</si>
  <si>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</si>
  <si>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</si>
  <si>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</si>
  <si>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</si>
  <si>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</si>
  <si>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</si>
  <si>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</si>
  <si>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</si>
  <si>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</si>
  <si>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</si>
  <si>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</si>
  <si>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</si>
  <si>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</si>
  <si>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</si>
  <si>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</si>
  <si>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</si>
  <si>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</si>
  <si>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</si>
  <si>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</si>
  <si>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</si>
  <si>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</si>
  <si>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</si>
  <si>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</si>
  <si>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</si>
  <si>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</si>
  <si>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</si>
  <si>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</si>
  <si>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</si>
  <si>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</si>
  <si>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</si>
  <si>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</si>
  <si>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</si>
  <si>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</si>
  <si>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</si>
  <si>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</si>
  <si>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</si>
  <si>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</si>
  <si>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</si>
  <si>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</si>
  <si>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</si>
  <si>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</si>
  <si>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</si>
  <si>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</si>
  <si>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</si>
  <si>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</si>
  <si>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</si>
  <si>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</si>
  <si>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</si>
  <si>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</si>
  <si>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</si>
  <si>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</si>
  <si>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</si>
  <si>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</si>
  <si>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</si>
  <si>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</si>
  <si>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</si>
  <si>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</si>
  <si>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</si>
  <si>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</si>
  <si>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</si>
  <si>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</si>
  <si>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</si>
  <si>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</si>
  <si>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</si>
  <si>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</si>
  <si>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</si>
  <si>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</si>
  <si>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</si>
  <si>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</si>
  <si>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</si>
  <si>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</si>
  <si>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</si>
  <si>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</si>
  <si>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</si>
  <si>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</si>
  <si>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</si>
  <si>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</si>
  <si>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</si>
  <si>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</si>
  <si>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</si>
  <si>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</si>
  <si>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</si>
  <si>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</si>
  <si>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</si>
  <si>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</si>
  <si>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</si>
  <si>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</si>
  <si>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</si>
  <si>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</si>
  <si>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</si>
  <si>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</si>
  <si>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</si>
  <si>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</si>
  <si>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</si>
  <si>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</si>
  <si>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</si>
  <si>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</si>
  <si>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</si>
  <si>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</si>
  <si>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</si>
  <si>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</si>
  <si>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</si>
  <si>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</si>
  <si>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</si>
  <si>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</si>
  <si>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</si>
  <si>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</si>
  <si>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</si>
  <si>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</si>
  <si>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</si>
  <si>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</si>
  <si>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</si>
  <si>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</si>
  <si>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</si>
  <si>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</si>
  <si>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</si>
  <si>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</si>
  <si>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</si>
  <si>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</si>
  <si>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</si>
  <si>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</si>
  <si>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</si>
  <si>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</si>
  <si>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</si>
  <si>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</si>
  <si>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</si>
  <si>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</si>
  <si>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</si>
  <si>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</si>
  <si>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</si>
  <si>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</si>
  <si>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</si>
  <si>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</si>
  <si>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</si>
  <si>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</si>
  <si>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</si>
  <si>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</si>
  <si>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</si>
  <si>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</si>
  <si>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</si>
  <si>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</si>
  <si>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</si>
  <si>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</si>
  <si>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</si>
  <si>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</si>
  <si>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</si>
  <si>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</si>
  <si>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</si>
  <si>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</si>
  <si>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</si>
  <si>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</si>
  <si>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</si>
  <si>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</si>
  <si>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</si>
  <si>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</si>
  <si>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</si>
  <si>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</si>
  <si>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</si>
  <si>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</si>
  <si>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</si>
  <si>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</si>
  <si>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</si>
  <si>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</si>
  <si>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</si>
  <si>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</si>
  <si>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</si>
  <si>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</si>
  <si>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</si>
  <si>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</si>
  <si>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</si>
  <si>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</si>
  <si>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</si>
  <si>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</si>
  <si>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</si>
  <si>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</si>
  <si>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</si>
  <si>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</si>
  <si>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</si>
  <si>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</si>
  <si>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</si>
  <si>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</si>
  <si>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</si>
  <si>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</si>
  <si>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</si>
  <si>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</si>
  <si>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</si>
  <si>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</si>
  <si>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</si>
  <si>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</si>
  <si>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</si>
  <si>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</si>
  <si>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</si>
  <si>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</si>
  <si>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</si>
  <si>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</si>
  <si>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</si>
  <si>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</si>
  <si>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</si>
  <si>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</si>
  <si>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</si>
  <si>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</si>
  <si>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</si>
  <si>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</si>
  <si>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</si>
  <si>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</si>
  <si>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</si>
  <si>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</si>
  <si>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</si>
  <si>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</si>
  <si>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</si>
  <si>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</si>
  <si>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</si>
  <si>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</si>
  <si>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</si>
  <si>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</si>
  <si>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</si>
  <si>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</si>
  <si>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</si>
  <si>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</si>
  <si>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</si>
  <si>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</si>
  <si>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</si>
  <si>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</si>
  <si>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</si>
  <si>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</si>
  <si>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</si>
  <si>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</si>
  <si>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</si>
  <si>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</si>
  <si>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</si>
  <si>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</si>
  <si>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</si>
  <si>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</si>
  <si>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</si>
  <si>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</si>
  <si>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</si>
  <si>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</si>
  <si>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</si>
  <si>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</si>
  <si>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</si>
  <si>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</si>
  <si>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</si>
  <si>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</si>
  <si>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</si>
  <si>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</si>
  <si>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</si>
  <si>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</si>
  <si>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</si>
  <si>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</si>
  <si>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</si>
  <si>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</si>
  <si>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</si>
  <si>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</si>
  <si>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</si>
  <si>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</si>
  <si>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</si>
  <si>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</si>
  <si>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</si>
  <si>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</si>
  <si>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</si>
  <si>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</si>
  <si>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</si>
  <si>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</si>
  <si>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</si>
  <si>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</si>
  <si>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</si>
  <si>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</si>
  <si>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</si>
  <si>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</si>
  <si>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</si>
  <si>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</si>
  <si>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</si>
  <si>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</si>
  <si>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</si>
  <si>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</si>
  <si>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</si>
  <si>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</si>
  <si>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</si>
  <si>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</si>
  <si>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</si>
  <si>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</si>
  <si>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</si>
  <si>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</si>
  <si>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</si>
  <si>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</si>
  <si>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</si>
  <si>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</si>
  <si>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</si>
  <si>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</si>
  <si>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</si>
  <si>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</si>
  <si>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</si>
  <si>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</si>
  <si>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</si>
  <si>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</si>
  <si>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</si>
  <si>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</si>
  <si>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</si>
  <si>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</si>
  <si>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</si>
  <si>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</si>
  <si>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</si>
  <si>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</si>
  <si>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</si>
  <si>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</si>
  <si>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</si>
  <si>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</si>
  <si>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</si>
  <si>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</si>
  <si>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</si>
  <si>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</si>
  <si>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</si>
  <si>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</si>
  <si>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</si>
  <si>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</si>
  <si>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</si>
  <si>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</si>
  <si>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</si>
  <si>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</si>
  <si>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</si>
  <si>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</si>
  <si>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</si>
  <si>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</si>
  <si>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</si>
  <si>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</si>
  <si>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</si>
  <si>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</si>
  <si>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</si>
  <si>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</si>
  <si>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</si>
  <si>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</si>
  <si>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</si>
  <si>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</si>
  <si>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</si>
  <si>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</si>
  <si>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</si>
  <si>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</si>
  <si>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</si>
  <si>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</si>
  <si>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</si>
  <si>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</si>
  <si>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</si>
  <si>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</si>
  <si>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</si>
  <si>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</si>
  <si>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</si>
  <si>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</si>
  <si>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</si>
  <si>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</si>
  <si>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</si>
  <si>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</si>
  <si>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</si>
  <si>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</si>
  <si>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</si>
  <si>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</si>
  <si>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</si>
  <si>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</si>
  <si>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</si>
  <si>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</si>
  <si>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</si>
  <si>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</si>
  <si>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</si>
  <si>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</si>
  <si>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</si>
  <si>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</si>
  <si>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</si>
  <si>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</si>
  <si>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</si>
  <si>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</si>
  <si>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</si>
  <si>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</si>
  <si>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</si>
  <si>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</si>
  <si>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</si>
  <si>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</si>
  <si>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</si>
  <si>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</si>
  <si>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</si>
  <si>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</si>
  <si>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</si>
  <si>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</si>
  <si>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</si>
  <si>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</si>
  <si>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</si>
  <si>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</si>
  <si>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</si>
  <si>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</si>
  <si>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</si>
  <si>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</si>
  <si>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</si>
  <si>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</si>
  <si>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</si>
  <si>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</si>
  <si>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</si>
  <si>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</si>
  <si>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</si>
  <si>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</si>
  <si>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</si>
  <si>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</si>
  <si>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</si>
  <si>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</si>
  <si>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</si>
  <si>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</si>
  <si>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</si>
  <si>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</si>
  <si>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</si>
  <si>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</si>
  <si>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</si>
  <si>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</si>
  <si>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</si>
  <si>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</si>
  <si>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</si>
  <si>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</si>
  <si>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</si>
  <si>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</si>
  <si>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</si>
  <si>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</si>
  <si>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</si>
  <si>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</si>
  <si>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</si>
  <si>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</si>
  <si>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</si>
  <si>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</si>
  <si>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</si>
  <si>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</si>
  <si>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</si>
  <si>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</si>
  <si>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</si>
  <si>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</si>
  <si>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</si>
  <si>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</si>
  <si>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</si>
  <si>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</si>
  <si>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</si>
  <si>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</si>
  <si>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</si>
  <si>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</si>
  <si>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</si>
  <si>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</si>
  <si>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</si>
  <si>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</si>
  <si>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</si>
  <si>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</si>
  <si>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</si>
  <si>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</si>
  <si>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</si>
  <si>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</si>
  <si>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</si>
  <si>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</si>
  <si>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</si>
  <si>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</si>
  <si>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</si>
  <si>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</si>
  <si>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</si>
  <si>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</si>
  <si>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</si>
  <si>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</si>
  <si>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</si>
  <si>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</si>
  <si>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</si>
  <si>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</si>
  <si>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</si>
  <si>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</si>
  <si>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</si>
  <si>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</si>
  <si>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</si>
  <si>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</si>
  <si>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</si>
  <si>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</si>
  <si>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</si>
  <si>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</si>
  <si>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</si>
  <si>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</si>
  <si>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</si>
  <si>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</si>
  <si>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</si>
  <si>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</si>
  <si>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</si>
  <si>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</si>
  <si>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</si>
  <si>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</si>
  <si>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</si>
  <si>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</si>
  <si>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</si>
  <si>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</si>
  <si>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</si>
  <si>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</si>
  <si>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</si>
  <si>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</si>
  <si>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</si>
  <si>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</si>
  <si>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</si>
  <si>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</si>
  <si>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</si>
  <si>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</si>
  <si>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</si>
  <si>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</si>
  <si>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</si>
  <si>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</si>
  <si>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</si>
  <si>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</si>
  <si>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</si>
  <si>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</si>
  <si>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</si>
  <si>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</si>
  <si>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</si>
  <si>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</si>
  <si>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</si>
  <si>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</si>
  <si>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</si>
  <si>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</si>
  <si>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</si>
  <si>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</si>
  <si>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</si>
  <si>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</si>
  <si>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</si>
  <si>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</si>
  <si>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</si>
  <si>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</si>
  <si>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</si>
  <si>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</si>
  <si>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</si>
  <si>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</si>
  <si>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</si>
  <si>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</si>
  <si>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</si>
  <si>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</si>
  <si>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</si>
  <si>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</si>
  <si>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</si>
  <si>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</si>
  <si>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</si>
  <si>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</si>
  <si>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</si>
  <si>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</si>
  <si>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</si>
  <si>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</si>
  <si>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</si>
  <si>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</si>
  <si>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</si>
  <si>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</si>
  <si>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</si>
  <si>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</si>
  <si>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</si>
  <si>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</si>
  <si>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</si>
  <si>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</si>
  <si>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</si>
  <si>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</si>
  <si>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</si>
  <si>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</si>
  <si>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</si>
  <si>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</si>
  <si>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</si>
  <si>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</si>
  <si>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</si>
  <si>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</si>
  <si>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</si>
  <si>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</si>
  <si>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</si>
  <si>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</si>
  <si>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</si>
  <si>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</si>
  <si>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</si>
  <si>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</si>
  <si>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</si>
  <si>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</si>
  <si>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</si>
  <si>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</si>
  <si>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</si>
  <si>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</si>
  <si>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</si>
  <si>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</si>
  <si>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</si>
  <si>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</si>
  <si>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</si>
  <si>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</si>
  <si>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</si>
  <si>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</si>
  <si>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</si>
  <si>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</si>
  <si>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</si>
  <si>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</si>
  <si>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</si>
  <si>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</si>
  <si>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</si>
  <si>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</si>
  <si>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</si>
  <si>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</si>
  <si>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</si>
  <si>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</si>
  <si>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</si>
  <si>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</si>
  <si>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</si>
  <si>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</si>
  <si>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</si>
  <si>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</si>
  <si>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</si>
  <si>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</si>
  <si>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</si>
  <si>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</si>
  <si>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</si>
  <si>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</si>
  <si>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</si>
  <si>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</si>
  <si>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</si>
  <si>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</si>
  <si>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</si>
  <si>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</si>
  <si>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</si>
  <si>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</si>
  <si>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</si>
  <si>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</si>
  <si>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</si>
  <si>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</si>
  <si>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</si>
  <si>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</si>
  <si>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</si>
  <si>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</si>
  <si>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</si>
  <si>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</si>
  <si>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</si>
  <si>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</si>
  <si>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</si>
  <si>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</si>
  <si>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</si>
  <si>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</si>
  <si>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</si>
  <si>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</si>
  <si>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</si>
  <si>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</si>
  <si>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</si>
  <si>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</si>
  <si>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</si>
  <si>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</si>
  <si>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</si>
  <si>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</si>
  <si>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</si>
  <si>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</si>
  <si>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</si>
  <si>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</si>
  <si>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</si>
  <si>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</si>
  <si>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</si>
  <si>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</si>
  <si>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</si>
  <si>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</si>
  <si>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</si>
  <si>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</si>
  <si>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</si>
  <si>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</si>
  <si>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</si>
  <si>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</si>
  <si>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</si>
  <si>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</si>
  <si>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</si>
  <si>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</si>
  <si>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</si>
  <si>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</si>
  <si>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</si>
  <si>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</si>
  <si>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</si>
  <si>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</si>
  <si>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</si>
  <si>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</si>
  <si>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</si>
  <si>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</si>
  <si>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</si>
  <si>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</si>
  <si>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</si>
  <si>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</si>
  <si>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</si>
  <si>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</si>
  <si>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</si>
  <si>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</si>
  <si>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</si>
  <si>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</si>
  <si>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</si>
  <si>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</si>
  <si>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</si>
  <si>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</si>
  <si>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</si>
  <si>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</si>
  <si>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</si>
  <si>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</si>
  <si>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</si>
  <si>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</si>
  <si>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</si>
  <si>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</si>
  <si>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</si>
  <si>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</si>
  <si>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</si>
  <si>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</si>
  <si>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</si>
  <si>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</si>
  <si>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</si>
  <si>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</si>
  <si>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</si>
  <si>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</si>
  <si>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</si>
  <si>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</si>
  <si>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</si>
  <si>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</si>
  <si>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</si>
  <si>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</si>
  <si>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</si>
  <si>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</si>
  <si>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</si>
  <si>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</si>
  <si>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</si>
  <si>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</si>
  <si>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</si>
  <si>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</si>
  <si>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</si>
  <si>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</si>
  <si>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</si>
  <si>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</si>
  <si>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</si>
  <si>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</si>
  <si>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</si>
  <si>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</si>
  <si>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</si>
  <si>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</si>
  <si>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</si>
  <si>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</si>
  <si>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</si>
  <si>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</si>
  <si>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</si>
  <si>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</si>
  <si>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</si>
  <si>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</si>
  <si>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</si>
  <si>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</si>
  <si>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</si>
  <si>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</si>
  <si>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</si>
  <si>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</si>
  <si>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</si>
  <si>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</si>
  <si>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</si>
  <si>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</si>
  <si>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</si>
  <si>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</si>
  <si>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</si>
  <si>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</si>
  <si>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</si>
  <si>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</si>
  <si>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</si>
  <si>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</si>
  <si>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</si>
  <si>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</si>
  <si>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</si>
  <si>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</si>
  <si>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</si>
  <si>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</si>
  <si>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</si>
  <si>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</si>
  <si>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</si>
  <si>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</si>
  <si>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</si>
  <si>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</si>
  <si>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</si>
  <si>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</si>
  <si>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</si>
  <si>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</si>
  <si>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</si>
  <si>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</si>
  <si>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</si>
  <si>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</si>
  <si>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</si>
  <si>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</si>
  <si>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</si>
  <si>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</si>
  <si>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</si>
  <si>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</si>
  <si>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</si>
  <si>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</si>
  <si>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</si>
  <si>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</si>
  <si>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</si>
  <si>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</si>
  <si>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</si>
  <si>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</si>
  <si>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</si>
  <si>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</si>
  <si>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</si>
  <si>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</si>
  <si>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</si>
  <si>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</si>
  <si>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</si>
  <si>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</si>
  <si>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</si>
  <si>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</si>
  <si>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</si>
  <si>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</si>
  <si>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</si>
  <si>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</si>
  <si>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</si>
  <si>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</si>
  <si>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</si>
  <si>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</si>
  <si>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</si>
  <si>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</si>
  <si>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</si>
  <si>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</si>
  <si>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</si>
  <si>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</si>
  <si>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</si>
  <si>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</si>
  <si>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</si>
  <si>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</si>
  <si>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</si>
  <si>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</si>
  <si>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</si>
  <si>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</si>
  <si>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</si>
  <si>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</si>
  <si>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</si>
  <si>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</si>
  <si>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</si>
  <si>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</si>
  <si>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</si>
  <si>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</si>
  <si>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</si>
  <si>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</si>
  <si>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</si>
  <si>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</si>
  <si>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</si>
  <si>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</si>
  <si>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</si>
  <si>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</si>
  <si>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</si>
  <si>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</si>
  <si>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</si>
  <si>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</si>
  <si>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</si>
  <si>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</si>
  <si>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</si>
  <si>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</si>
  <si>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</si>
  <si>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</si>
  <si>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</si>
  <si>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</si>
  <si>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</si>
  <si>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</si>
  <si>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</si>
  <si>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</si>
  <si>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</si>
  <si>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</si>
  <si>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</si>
  <si>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</si>
  <si>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</si>
  <si>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</si>
  <si>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</si>
  <si>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</si>
  <si>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</si>
  <si>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</si>
  <si>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</si>
  <si>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</si>
  <si>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</si>
  <si>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</si>
  <si>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</si>
  <si>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</si>
  <si>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</si>
  <si>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</si>
  <si>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</si>
  <si>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</si>
  <si>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</si>
  <si>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</si>
  <si>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</si>
  <si>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</si>
  <si>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</si>
  <si>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</si>
  <si>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</si>
  <si>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</si>
  <si>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</si>
  <si>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</si>
  <si>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</si>
  <si>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</si>
  <si>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</si>
  <si>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</si>
  <si>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</si>
  <si>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</si>
  <si>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</si>
  <si>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</si>
  <si>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</si>
  <si>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</si>
  <si>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</si>
  <si>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</si>
  <si>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</si>
  <si>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</si>
  <si>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</si>
  <si>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</si>
  <si>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</si>
  <si>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</si>
  <si>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</si>
  <si>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</si>
  <si>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</si>
  <si>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</si>
  <si>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</si>
  <si>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</si>
  <si>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</si>
  <si>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</si>
  <si>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</si>
  <si>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</si>
  <si>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</si>
  <si>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</si>
  <si>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</si>
  <si>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</si>
  <si>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</si>
  <si>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</si>
  <si>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</si>
  <si>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</si>
  <si>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</si>
  <si>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</si>
  <si>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</si>
  <si>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</si>
  <si>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</si>
  <si>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</si>
  <si>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</si>
  <si>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</si>
  <si>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</si>
  <si>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</si>
  <si>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</si>
  <si>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</si>
  <si>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</si>
  <si>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</si>
  <si>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</si>
  <si>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</si>
  <si>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</si>
  <si>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</si>
  <si>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</si>
  <si>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</si>
  <si>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</si>
  <si>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</si>
  <si>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</si>
  <si>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</si>
  <si>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</si>
  <si>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</si>
  <si>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</si>
  <si>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</si>
  <si>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</si>
  <si>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</si>
  <si>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</si>
  <si>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</si>
  <si>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</si>
  <si>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</si>
  <si>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</si>
  <si>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</si>
  <si>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</si>
  <si>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</si>
  <si>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</si>
  <si>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</si>
  <si>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</si>
  <si>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</si>
  <si>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</si>
  <si>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</si>
  <si>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</si>
  <si>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</si>
  <si>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</si>
  <si>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</si>
  <si>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</si>
  <si>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</si>
  <si>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</si>
  <si>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</si>
  <si>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</si>
  <si>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</si>
  <si>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</si>
  <si>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</si>
  <si>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</si>
  <si>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</si>
  <si>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</si>
  <si>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</si>
  <si>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</si>
  <si>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</si>
  <si>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</si>
  <si>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</si>
  <si>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</si>
  <si>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</si>
  <si>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</si>
  <si>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</si>
  <si>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</si>
  <si>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</si>
  <si>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</si>
  <si>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</si>
  <si>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</si>
  <si>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</si>
  <si>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</si>
  <si>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</si>
  <si>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</si>
  <si>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</si>
  <si>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</si>
  <si>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</si>
  <si>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</si>
  <si>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</si>
  <si>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</si>
  <si>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</si>
  <si>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</si>
  <si>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</si>
  <si>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</si>
  <si>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</si>
  <si>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</si>
  <si>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</si>
  <si>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</si>
  <si>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</si>
  <si>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</si>
  <si>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</si>
  <si>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</si>
  <si>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</si>
  <si>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</si>
  <si>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</si>
  <si>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</si>
  <si>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</si>
  <si>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</si>
  <si>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</si>
  <si>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</si>
  <si>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</si>
  <si>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</si>
  <si>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</si>
  <si>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</si>
  <si>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</si>
  <si>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</si>
  <si>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</si>
  <si>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</si>
  <si>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</si>
  <si>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</si>
  <si>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</si>
  <si>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</si>
  <si>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</si>
  <si>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</si>
  <si>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</si>
  <si>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</si>
  <si>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</si>
  <si>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</si>
  <si>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</si>
  <si>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</si>
  <si>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</si>
  <si>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</si>
  <si>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</si>
  <si>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</si>
  <si>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</si>
  <si>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</si>
  <si>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</si>
  <si>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</si>
  <si>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</si>
  <si>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</si>
  <si>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</si>
  <si>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</si>
  <si>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</si>
  <si>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</si>
  <si>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</si>
  <si>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</si>
  <si>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</si>
  <si>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</si>
  <si>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</si>
  <si>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</si>
  <si>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</si>
  <si>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</si>
  <si>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</si>
  <si>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</si>
  <si>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</si>
  <si>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</si>
  <si>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</si>
  <si>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</si>
  <si>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</si>
  <si>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</si>
  <si>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</si>
  <si>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</si>
  <si>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</si>
  <si>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</si>
  <si>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</si>
  <si>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</si>
  <si>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</si>
  <si>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</si>
  <si>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</si>
  <si>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</si>
  <si>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</si>
  <si>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</si>
  <si>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</si>
  <si>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</si>
  <si>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</si>
  <si>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</si>
  <si>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</si>
  <si>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</si>
  <si>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</si>
  <si>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</si>
  <si>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</si>
  <si>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</si>
  <si>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</si>
  <si>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</si>
  <si>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</si>
  <si>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</si>
  <si>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</si>
  <si>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</si>
  <si>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</si>
  <si>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</si>
  <si>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</si>
  <si>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</si>
  <si>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</si>
  <si>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</si>
  <si>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</si>
  <si>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</si>
  <si>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</si>
  <si>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</si>
  <si>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</si>
  <si>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</si>
  <si>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</si>
  <si>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</si>
  <si>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</si>
  <si>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</si>
  <si>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</si>
  <si>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</si>
  <si>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</si>
  <si>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</si>
  <si>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</si>
  <si>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</si>
  <si>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</si>
  <si>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</si>
  <si>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</si>
  <si>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</si>
  <si>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</si>
  <si>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</si>
  <si>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</si>
  <si>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</si>
  <si>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</si>
  <si>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</si>
  <si>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</si>
  <si>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</si>
  <si>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</si>
  <si>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</si>
  <si>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</si>
  <si>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</si>
  <si>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</si>
  <si>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</si>
  <si>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</si>
  <si>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</si>
  <si>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</si>
  <si>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</si>
  <si>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</si>
  <si>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</si>
  <si>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</si>
  <si>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</si>
  <si>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</si>
  <si>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</si>
  <si>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</si>
  <si>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</si>
  <si>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</si>
  <si>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</si>
  <si>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</si>
  <si>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</si>
  <si>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</si>
  <si>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</si>
  <si>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</si>
  <si>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</si>
  <si>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</si>
  <si>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</si>
  <si>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</si>
  <si>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</si>
  <si>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</si>
  <si>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</si>
  <si>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</si>
  <si>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</si>
  <si>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</si>
  <si>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</si>
  <si>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</si>
  <si>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</si>
  <si>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</si>
  <si>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</si>
  <si>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</si>
  <si>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</si>
  <si>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</si>
  <si>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</si>
  <si>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</si>
  <si>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</si>
  <si>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</si>
  <si>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</si>
  <si>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</si>
  <si>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</si>
  <si>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</si>
  <si>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</si>
  <si>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</si>
  <si>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</si>
  <si>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</si>
  <si>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</si>
  <si>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</si>
  <si>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</si>
  <si>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</si>
  <si>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</si>
  <si>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</si>
  <si>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</si>
  <si>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</si>
  <si>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</si>
  <si>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</si>
  <si>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</si>
  <si>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</si>
  <si>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</si>
  <si>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</si>
  <si>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</si>
  <si>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</si>
  <si>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</si>
  <si>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</si>
  <si>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</si>
  <si>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</si>
  <si>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</si>
  <si>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</si>
  <si>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</si>
  <si>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</si>
  <si>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</si>
  <si>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</si>
  <si>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</si>
  <si>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</si>
  <si>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</si>
  <si>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</si>
  <si>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</si>
  <si>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</si>
  <si>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</si>
  <si>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</si>
  <si>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</si>
  <si>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</si>
  <si>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</si>
  <si>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</si>
  <si>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</si>
  <si>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</si>
  <si>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</si>
  <si>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</si>
  <si>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</si>
  <si>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</si>
  <si>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</si>
  <si>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</si>
  <si>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</si>
  <si>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</si>
  <si>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</si>
  <si>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</si>
  <si>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</si>
  <si>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</si>
  <si>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</si>
  <si>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</si>
  <si>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</si>
  <si>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</si>
  <si>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</si>
  <si>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</si>
  <si>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</si>
  <si>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</si>
  <si>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</si>
  <si>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</si>
  <si>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</si>
  <si>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</si>
  <si>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</si>
  <si>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</si>
  <si>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</si>
  <si>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</si>
  <si>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</si>
  <si>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</si>
  <si>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</si>
  <si>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</si>
  <si>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</si>
  <si>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</si>
  <si>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</si>
  <si>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</si>
  <si>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</si>
  <si>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</si>
  <si>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</si>
  <si>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</si>
  <si>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</si>
  <si>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</si>
  <si>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</si>
  <si>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</si>
  <si>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</si>
  <si>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</si>
  <si>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</si>
  <si>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</si>
  <si>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</si>
  <si>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</si>
  <si>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</si>
  <si>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</si>
  <si>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</si>
  <si>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</si>
  <si>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</si>
  <si>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</si>
  <si>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</si>
  <si>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</si>
  <si>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</si>
  <si>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</si>
  <si>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</si>
  <si>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</si>
  <si>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</si>
  <si>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</si>
  <si>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</si>
  <si>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</si>
  <si>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</si>
  <si>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</si>
  <si>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</si>
  <si>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</si>
  <si>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</si>
  <si>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</si>
  <si>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</si>
  <si>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</si>
  <si>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</si>
  <si>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</si>
  <si>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</si>
  <si>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</si>
  <si>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</si>
  <si>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</si>
  <si>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</si>
  <si>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</si>
  <si>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</si>
  <si>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</si>
  <si>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</si>
  <si>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</si>
  <si>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</si>
  <si>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</si>
  <si>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</si>
  <si>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</si>
  <si>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</si>
  <si>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</si>
  <si>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</si>
  <si>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</si>
  <si>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</si>
  <si>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</si>
  <si>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</si>
  <si>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</si>
  <si>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</si>
  <si>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</si>
  <si>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</si>
  <si>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</si>
  <si>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</si>
  <si>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</si>
  <si>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</si>
  <si>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</si>
  <si>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</si>
  <si>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</si>
  <si>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</si>
  <si>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</si>
  <si>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</si>
  <si>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</si>
  <si>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</si>
  <si>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</si>
  <si>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</si>
  <si>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</si>
  <si>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</si>
  <si>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</si>
  <si>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</si>
  <si>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</si>
  <si>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</si>
  <si>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</si>
  <si>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</si>
  <si>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</si>
  <si>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</si>
  <si>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</si>
  <si>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</si>
  <si>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</si>
  <si>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</si>
  <si>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</si>
  <si>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</si>
  <si>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</si>
  <si>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</si>
  <si>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</si>
  <si>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</si>
  <si>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</si>
  <si>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</si>
  <si>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</si>
  <si>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</si>
  <si>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</si>
  <si>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</si>
  <si>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</si>
  <si>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</si>
  <si>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</si>
  <si>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</si>
  <si>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</si>
  <si>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</si>
  <si>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</si>
  <si>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</si>
  <si>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</si>
  <si>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</si>
  <si>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</si>
  <si>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</si>
  <si>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</si>
  <si>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</si>
  <si>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</si>
  <si>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</si>
  <si>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</si>
  <si>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</si>
  <si>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</si>
  <si>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</si>
  <si>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</si>
  <si>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</si>
  <si>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</si>
  <si>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</si>
  <si>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</si>
  <si>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</si>
  <si>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</si>
  <si>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</si>
  <si>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</si>
  <si>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</si>
  <si>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</si>
  <si>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</si>
  <si>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</si>
  <si>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</si>
  <si>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</si>
  <si>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</si>
  <si>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</si>
  <si>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</si>
  <si>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</si>
  <si>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</si>
  <si>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</si>
  <si>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</si>
  <si>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</si>
  <si>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</si>
  <si>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</si>
  <si>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</si>
  <si>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</si>
  <si>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</si>
  <si>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</si>
  <si>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</si>
  <si>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</si>
  <si>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</si>
  <si>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</si>
  <si>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</si>
  <si>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</si>
  <si>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</si>
  <si>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</si>
  <si>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</si>
  <si>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</si>
  <si>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</si>
  <si>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</si>
  <si>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</si>
  <si>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</si>
  <si>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</si>
  <si>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</si>
  <si>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</si>
  <si>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</si>
  <si>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</si>
  <si>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</si>
  <si>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</si>
  <si>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</si>
  <si>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</si>
  <si>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</si>
  <si>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</si>
  <si>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</si>
  <si>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</si>
  <si>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</si>
  <si>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</si>
  <si>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</si>
  <si>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</si>
  <si>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</si>
  <si>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</si>
  <si>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</si>
  <si>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</si>
  <si>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</si>
  <si>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</si>
  <si>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</si>
  <si>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</si>
  <si>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</si>
  <si>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</si>
  <si>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</si>
  <si>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</si>
  <si>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</si>
  <si>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</si>
  <si>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</si>
  <si>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</si>
  <si>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</si>
  <si>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</si>
  <si>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</si>
  <si>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</si>
  <si>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</si>
  <si>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</si>
  <si>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</si>
  <si>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</si>
  <si>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</si>
  <si>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</si>
  <si>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</si>
  <si>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</si>
  <si>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</si>
  <si>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</si>
  <si>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</si>
  <si>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</si>
  <si>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</si>
  <si>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</si>
  <si>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</si>
  <si>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</si>
  <si>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</si>
  <si>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</si>
  <si>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</si>
  <si>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</si>
  <si>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</si>
  <si>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</si>
  <si>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</si>
  <si>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</si>
  <si>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</si>
  <si>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</si>
  <si>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</si>
  <si>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</si>
  <si>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</si>
  <si>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</si>
  <si>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</si>
  <si>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</si>
  <si>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</si>
  <si>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</si>
  <si>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</si>
  <si>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</si>
  <si>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</si>
  <si>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</si>
  <si>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</si>
  <si>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</si>
  <si>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</si>
  <si>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</si>
  <si>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</si>
  <si>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</si>
  <si>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</si>
  <si>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</si>
  <si>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</si>
  <si>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</si>
  <si>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</si>
  <si>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</si>
  <si>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</si>
  <si>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</si>
  <si>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</si>
  <si>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</si>
  <si>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</si>
  <si>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</si>
  <si>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</si>
  <si>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</si>
  <si>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</si>
  <si>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</si>
  <si>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</si>
  <si>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</si>
  <si>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</si>
  <si>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</si>
  <si>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</si>
  <si>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</si>
  <si>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</si>
  <si>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</si>
  <si>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</si>
  <si>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</si>
  <si>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</si>
  <si>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</si>
  <si>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</si>
  <si>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</si>
  <si>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</si>
  <si>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</si>
  <si>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</si>
  <si>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</si>
  <si>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</si>
  <si>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</si>
  <si>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</si>
  <si>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</si>
  <si>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</si>
  <si>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</si>
  <si>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</si>
  <si>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</si>
  <si>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</si>
  <si>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</si>
  <si>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</si>
  <si>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</si>
  <si>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</si>
  <si>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</si>
  <si>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</si>
  <si>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</si>
  <si>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</si>
  <si>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</si>
  <si>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</si>
  <si>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</si>
  <si>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</si>
  <si>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</si>
  <si>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</si>
  <si>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</si>
  <si>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</si>
  <si>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</si>
  <si>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</si>
  <si>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</si>
  <si>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</si>
  <si>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</si>
  <si>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</si>
  <si>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</si>
  <si>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</si>
  <si>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</si>
  <si>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</si>
  <si>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</si>
  <si>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</si>
  <si>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</si>
  <si>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</si>
  <si>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</si>
  <si>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</si>
  <si>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</si>
  <si>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</si>
  <si>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</si>
  <si>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</si>
  <si>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</si>
  <si>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</si>
  <si>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</si>
  <si>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</si>
  <si>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</si>
  <si>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</si>
  <si>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</si>
  <si>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</si>
  <si>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</si>
  <si>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</si>
  <si>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</si>
  <si>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</si>
  <si>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</si>
  <si>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</si>
  <si>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</si>
  <si>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</si>
  <si>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</si>
  <si>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</si>
  <si>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</si>
  <si>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</si>
  <si>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</si>
  <si>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</si>
  <si>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</si>
  <si>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</si>
  <si>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</si>
  <si>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</si>
  <si>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</si>
  <si>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</si>
  <si>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</si>
  <si>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</si>
  <si>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</si>
  <si>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</si>
  <si>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</si>
  <si>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</si>
  <si>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</si>
  <si>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</si>
  <si>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</si>
  <si>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</si>
  <si>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</si>
  <si>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</si>
  <si>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</si>
  <si>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</si>
  <si>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</si>
  <si>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</si>
  <si>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</si>
  <si>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</si>
  <si>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</si>
  <si>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</si>
  <si>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</si>
  <si>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</si>
  <si>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</si>
  <si>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</si>
  <si>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</si>
  <si>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</si>
  <si>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</si>
  <si>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</si>
  <si>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</si>
  <si>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</si>
  <si>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</si>
  <si>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</si>
  <si>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</si>
  <si>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</si>
  <si>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</si>
  <si>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</si>
  <si>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</si>
  <si>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</si>
  <si>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</si>
  <si>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</si>
  <si>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</si>
  <si>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</si>
  <si>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</si>
  <si>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</si>
  <si>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</si>
  <si>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</si>
  <si>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</si>
  <si>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</si>
  <si>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</si>
  <si>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</si>
  <si>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</si>
  <si>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</si>
  <si>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</si>
  <si>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</si>
  <si>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</si>
  <si>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</si>
  <si>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</si>
  <si>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</si>
  <si>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</si>
  <si>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</si>
  <si>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</si>
  <si>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</si>
  <si>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</si>
  <si>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</si>
  <si>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</si>
  <si>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</si>
  <si>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</si>
  <si>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</si>
  <si>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</si>
  <si>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</si>
  <si>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</si>
  <si>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</si>
  <si>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</si>
  <si>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</si>
  <si>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</si>
  <si>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</si>
  <si>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</si>
  <si>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</si>
  <si>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</si>
  <si>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</si>
  <si>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</si>
  <si>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</si>
  <si>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</si>
  <si>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</si>
  <si>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</si>
  <si>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</si>
  <si>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</si>
  <si>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</si>
  <si>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</si>
  <si>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</si>
  <si>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</si>
  <si>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</si>
  <si>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</si>
  <si>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</si>
  <si>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</si>
  <si>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</si>
  <si>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</si>
  <si>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</si>
  <si>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</si>
  <si>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</si>
  <si>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</si>
  <si>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</si>
  <si>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</si>
  <si>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</si>
  <si>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</si>
  <si>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</si>
  <si>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</si>
  <si>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</si>
  <si>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</si>
  <si>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</si>
  <si>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</si>
  <si>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</si>
  <si>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</si>
  <si>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</si>
  <si>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</si>
  <si>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</si>
  <si>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</si>
  <si>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</si>
  <si>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</si>
  <si>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</si>
  <si>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</si>
  <si>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</si>
  <si>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</si>
  <si>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</si>
  <si>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</si>
  <si>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</si>
  <si>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</si>
  <si>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</si>
  <si>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</si>
  <si>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</si>
  <si>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</si>
  <si>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</si>
  <si>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</si>
  <si>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</si>
  <si>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</si>
  <si>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</si>
  <si>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</si>
  <si>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</si>
  <si>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</si>
  <si>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</si>
  <si>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</si>
  <si>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</si>
  <si>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</si>
  <si>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</si>
  <si>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</si>
  <si>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</si>
  <si>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</si>
  <si>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</si>
  <si>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</si>
  <si>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</si>
  <si>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</si>
  <si>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</si>
  <si>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</si>
  <si>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</si>
  <si>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</si>
  <si>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</si>
  <si>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</si>
  <si>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</si>
  <si>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</si>
  <si>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</si>
  <si>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</si>
  <si>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</si>
  <si>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</si>
  <si>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</si>
  <si>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</si>
  <si>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</si>
  <si>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</si>
  <si>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</si>
  <si>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</si>
  <si>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</si>
  <si>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</si>
  <si>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</si>
  <si>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</si>
  <si>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</si>
  <si>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</si>
  <si>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</si>
  <si>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</si>
  <si>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</si>
  <si>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</si>
  <si>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</si>
  <si>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</si>
  <si>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</si>
  <si>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</si>
  <si>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</si>
  <si>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</si>
  <si>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</si>
  <si>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</si>
  <si>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</si>
  <si>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</si>
  <si>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</si>
  <si>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</si>
  <si>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</si>
  <si>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</si>
  <si>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</si>
  <si>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</si>
  <si>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</si>
  <si>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</si>
  <si>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</si>
  <si>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</si>
  <si>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</si>
  <si>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</si>
  <si>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</si>
  <si>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</si>
  <si>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</si>
  <si>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</si>
  <si>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</si>
  <si>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</si>
  <si>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</si>
  <si>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</si>
  <si>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</si>
  <si>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</si>
  <si>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</si>
  <si>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</si>
  <si>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</si>
  <si>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</si>
  <si>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</si>
  <si>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</si>
  <si>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</si>
  <si>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</si>
  <si>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</si>
  <si>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</si>
  <si>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</si>
  <si>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</si>
  <si>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</si>
  <si>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</si>
  <si>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</si>
  <si>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</si>
  <si>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</si>
  <si>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</si>
  <si>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</si>
  <si>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</si>
  <si>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</si>
  <si>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</si>
  <si>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</si>
  <si>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</si>
  <si>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</si>
  <si>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</si>
  <si>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</si>
  <si>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</si>
  <si>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</si>
  <si>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</si>
  <si>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</si>
  <si>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</si>
  <si>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</si>
  <si>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</si>
  <si>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</si>
  <si>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</si>
  <si>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</si>
  <si>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</si>
  <si>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</si>
  <si>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</si>
  <si>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</si>
  <si>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</si>
  <si>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</si>
  <si>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</si>
  <si>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</si>
  <si>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</si>
  <si>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</si>
  <si>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</si>
  <si>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</si>
  <si>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</si>
  <si>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</si>
  <si>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</si>
  <si>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</si>
  <si>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</si>
  <si>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</si>
  <si>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</si>
  <si>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</si>
  <si>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</si>
  <si>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</si>
  <si>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</si>
  <si>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</si>
  <si>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</si>
  <si>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</si>
  <si>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</si>
  <si>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</si>
  <si>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</si>
  <si>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</si>
  <si>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</si>
  <si>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</si>
  <si>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</si>
  <si>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</si>
  <si>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</si>
  <si>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</si>
  <si>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</si>
  <si>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</si>
  <si>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</si>
  <si>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</si>
  <si>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</si>
  <si>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</si>
  <si>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</si>
  <si>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</si>
  <si>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</si>
  <si>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</si>
  <si>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</si>
  <si>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</si>
  <si>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</si>
  <si>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</si>
  <si>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</si>
  <si>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</si>
  <si>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</si>
  <si>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</si>
  <si>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</si>
  <si>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</si>
  <si>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</si>
  <si>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</si>
  <si>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</si>
  <si>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</si>
  <si>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</si>
  <si>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</si>
  <si>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</si>
  <si>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</si>
  <si>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</si>
  <si>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</si>
  <si>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</si>
  <si>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</si>
  <si>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</si>
  <si>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</si>
  <si>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</si>
  <si>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</si>
  <si>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</si>
  <si>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</si>
  <si>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</si>
  <si>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</si>
  <si>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</si>
  <si>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</si>
  <si>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</si>
  <si>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</si>
  <si>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</si>
  <si>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</si>
  <si>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</si>
  <si>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</si>
  <si>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</si>
  <si>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</si>
  <si>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</si>
  <si>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</si>
  <si>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</si>
  <si>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</si>
  <si>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</si>
  <si>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</si>
  <si>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</si>
  <si>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</si>
  <si>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</si>
  <si>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</si>
  <si>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</si>
  <si>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</si>
  <si>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</si>
  <si>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</si>
  <si>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</si>
  <si>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</si>
  <si>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</si>
  <si>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</si>
  <si>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</si>
  <si>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</si>
  <si>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</si>
  <si>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</si>
  <si>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</si>
  <si>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</si>
  <si>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</si>
  <si>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</si>
  <si>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</si>
  <si>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</si>
  <si>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</si>
  <si>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</si>
  <si>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</si>
  <si>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</si>
  <si>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</si>
  <si>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</si>
  <si>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</si>
  <si>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</si>
  <si>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</si>
  <si>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</si>
  <si>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</si>
  <si>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</si>
  <si>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</si>
  <si>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</si>
  <si>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</si>
  <si>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</si>
  <si>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</si>
  <si>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</si>
  <si>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</si>
  <si>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</si>
  <si>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</si>
  <si>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</si>
  <si>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</si>
  <si>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</si>
  <si>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</si>
  <si>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</si>
  <si>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</si>
  <si>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</si>
  <si>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</si>
  <si>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</si>
  <si>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</si>
  <si>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</si>
  <si>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</si>
  <si>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</si>
  <si>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</si>
  <si>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</si>
  <si>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</si>
  <si>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</si>
  <si>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</si>
  <si>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</si>
  <si>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</si>
  <si>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</si>
  <si>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</si>
  <si>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</si>
  <si>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</si>
  <si>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</si>
  <si>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</si>
  <si>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</si>
  <si>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</si>
  <si>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</si>
  <si>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</si>
  <si>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</si>
  <si>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</si>
  <si>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</si>
  <si>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</si>
  <si>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</si>
  <si>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</si>
  <si>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</si>
  <si>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</si>
  <si>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</si>
  <si>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</si>
  <si>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</si>
  <si>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</si>
  <si>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</si>
  <si>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</si>
  <si>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</si>
  <si>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</si>
  <si>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</si>
  <si>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</si>
  <si>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</si>
  <si>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</si>
  <si>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</si>
  <si>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</si>
  <si>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</si>
  <si>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</si>
  <si>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</si>
  <si>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</si>
  <si>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</si>
  <si>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</si>
  <si>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</si>
  <si>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</si>
  <si>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</si>
  <si>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</si>
  <si>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</si>
  <si>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</si>
  <si>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</si>
  <si>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</si>
  <si>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</si>
  <si>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</si>
  <si>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</si>
  <si>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</si>
  <si>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</si>
  <si>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</si>
  <si>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</si>
  <si>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</si>
  <si>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</si>
  <si>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</si>
  <si>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</si>
  <si>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</si>
  <si>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</si>
  <si>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</si>
  <si>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</si>
  <si>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</si>
  <si>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</si>
  <si>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</si>
  <si>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</si>
  <si>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</si>
  <si>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</si>
  <si>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</si>
  <si>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</si>
  <si>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</si>
  <si>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</si>
  <si>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</si>
  <si>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</si>
  <si>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</si>
  <si>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</si>
  <si>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</si>
  <si>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</si>
  <si>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</si>
  <si>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</si>
  <si>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</si>
  <si>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</si>
  <si>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</si>
  <si>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</si>
  <si>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</si>
  <si>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</si>
  <si>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</si>
  <si>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</si>
  <si>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</si>
  <si>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</si>
  <si>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</si>
  <si>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</si>
  <si>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</si>
  <si>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</si>
  <si>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</si>
  <si>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</si>
  <si>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</si>
  <si>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</si>
  <si>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</si>
  <si>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</si>
  <si>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</si>
  <si>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</si>
  <si>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</si>
  <si>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</si>
  <si>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</si>
  <si>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</si>
  <si>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</si>
  <si>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</si>
  <si>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</si>
  <si>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</si>
  <si>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</si>
  <si>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</si>
  <si>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</si>
  <si>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</si>
  <si>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</si>
  <si>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</si>
  <si>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</si>
  <si>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</si>
  <si>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</si>
  <si>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</si>
  <si>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</si>
  <si>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</si>
  <si>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</si>
  <si>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</si>
  <si>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</si>
  <si>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</si>
  <si>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</si>
  <si>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</si>
  <si>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</si>
  <si>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</si>
  <si>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</si>
  <si>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</si>
  <si>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</si>
  <si>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</si>
  <si>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</si>
  <si>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</si>
  <si>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</si>
  <si>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</si>
  <si>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</si>
  <si>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</si>
  <si>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</si>
  <si>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</si>
  <si>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</si>
  <si>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</si>
  <si>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</si>
  <si>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</si>
  <si>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</si>
  <si>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</si>
  <si>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</si>
  <si>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</si>
  <si>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</si>
  <si>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</si>
  <si>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</si>
  <si>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</si>
  <si>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</si>
  <si>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</si>
  <si>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</si>
  <si>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</si>
  <si>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</si>
  <si>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</si>
  <si>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</si>
  <si>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</si>
  <si>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</si>
  <si>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</si>
  <si>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</si>
  <si>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</si>
  <si>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</si>
  <si>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</si>
  <si>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</si>
  <si>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</si>
  <si>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</si>
  <si>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</si>
  <si>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</si>
  <si>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</si>
  <si>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</si>
  <si>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</si>
  <si>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</si>
  <si>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</si>
  <si>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</si>
  <si>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</si>
  <si>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</si>
  <si>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</si>
  <si>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</si>
  <si>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</si>
  <si>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</si>
  <si>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</si>
  <si>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</si>
  <si>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</si>
  <si>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</si>
  <si>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</si>
  <si>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</si>
  <si>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</si>
  <si>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</si>
  <si>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</si>
  <si>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</si>
  <si>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</si>
  <si>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</si>
  <si>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</si>
  <si>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</si>
  <si>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</si>
  <si>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</si>
  <si>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</si>
  <si>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</si>
  <si>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</si>
  <si>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</si>
  <si>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</si>
  <si>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</si>
  <si>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</si>
  <si>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</si>
  <si>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</si>
  <si>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</si>
  <si>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</si>
  <si>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</si>
  <si>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</si>
  <si>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</si>
  <si>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</si>
  <si>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</si>
  <si>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</si>
  <si>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</si>
  <si>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</si>
  <si>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</si>
  <si>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</si>
  <si>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</si>
  <si>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</si>
  <si>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</si>
  <si>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</si>
  <si>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</si>
  <si>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</si>
  <si>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</si>
  <si>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</si>
  <si>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</si>
  <si>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</si>
  <si>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</si>
  <si>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</si>
  <si>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</si>
  <si>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</si>
  <si>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</si>
  <si>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</si>
  <si>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</si>
  <si>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</si>
  <si>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</si>
  <si>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</si>
  <si>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</si>
  <si>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</si>
  <si>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</si>
  <si>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</si>
  <si>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</si>
  <si>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</si>
  <si>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</si>
  <si>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</si>
  <si>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</si>
  <si>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</si>
  <si>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</si>
  <si>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</si>
  <si>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</si>
  <si>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</si>
  <si>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</si>
  <si>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</si>
  <si>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</si>
  <si>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</si>
  <si>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</si>
  <si>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</si>
  <si>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</si>
  <si>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</si>
  <si>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</si>
  <si>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</si>
  <si>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</si>
  <si>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</si>
  <si>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</si>
  <si>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</si>
  <si>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</si>
  <si>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</si>
  <si>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</si>
  <si>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</si>
  <si>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</si>
  <si>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</si>
  <si>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</si>
  <si>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</si>
  <si>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</si>
  <si>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</si>
  <si>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</si>
  <si>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</si>
  <si>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</si>
  <si>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</si>
  <si>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</si>
  <si>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</si>
  <si>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</si>
  <si>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</si>
  <si>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</si>
  <si>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</si>
  <si>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</si>
  <si>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</si>
  <si>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</si>
  <si>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</si>
  <si>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</si>
  <si>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</si>
  <si>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</si>
  <si>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</si>
  <si>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</si>
  <si>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</si>
  <si>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</si>
  <si>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</si>
  <si>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</si>
  <si>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</si>
  <si>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</si>
  <si>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</si>
  <si>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</si>
  <si>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</si>
  <si>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</si>
  <si>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</si>
  <si>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</si>
  <si>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</si>
  <si>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</si>
  <si>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</si>
  <si>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</si>
  <si>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</si>
  <si>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</si>
  <si>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</si>
  <si>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</si>
  <si>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</si>
  <si>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</si>
  <si>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</si>
  <si>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</si>
  <si>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</si>
  <si>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</si>
  <si>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</si>
  <si>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</si>
  <si>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</si>
  <si>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</si>
  <si>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</si>
  <si>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</si>
  <si>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</si>
  <si>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</si>
  <si>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</si>
  <si>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</si>
  <si>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</si>
  <si>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</si>
  <si>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</si>
  <si>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</si>
  <si>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</si>
  <si>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</si>
  <si>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</si>
  <si>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</si>
  <si>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</si>
  <si>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</si>
  <si>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</si>
  <si>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</si>
  <si>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</si>
  <si>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</si>
  <si>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</si>
  <si>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</si>
  <si>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</si>
  <si>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</si>
  <si>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</si>
  <si>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</si>
  <si>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</si>
  <si>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</si>
  <si>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</si>
  <si>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</si>
  <si>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</si>
  <si>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</si>
  <si>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</si>
  <si>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</si>
  <si>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</si>
  <si>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</si>
  <si>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</si>
  <si>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</si>
  <si>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</si>
  <si>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</si>
  <si>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</si>
  <si>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</si>
  <si>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</si>
  <si>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</si>
  <si>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</si>
  <si>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</si>
  <si>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</si>
  <si>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</si>
  <si>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</si>
  <si>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</si>
  <si>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</si>
  <si>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</si>
  <si>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</si>
  <si>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</si>
  <si>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</si>
  <si>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</si>
  <si>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</si>
  <si>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</si>
  <si>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</si>
  <si>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</si>
  <si>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</si>
  <si>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</si>
  <si>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</si>
  <si>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</si>
  <si>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</si>
  <si>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</si>
  <si>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</si>
  <si>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</si>
  <si>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</si>
  <si>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</si>
  <si>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</si>
  <si>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</si>
  <si>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</si>
  <si>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</si>
  <si>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</si>
  <si>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</si>
  <si>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</si>
  <si>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</si>
  <si>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</si>
  <si>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</si>
  <si>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</si>
  <si>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</si>
  <si>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</si>
  <si>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</si>
  <si>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</si>
  <si>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</si>
  <si>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</si>
  <si>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</si>
  <si>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</si>
  <si>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</si>
  <si>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</si>
  <si>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</si>
  <si>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</si>
  <si>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</si>
  <si>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</si>
  <si>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</si>
  <si>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</si>
  <si>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</si>
  <si>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</si>
  <si>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</si>
  <si>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</si>
  <si>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</si>
  <si>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</si>
  <si>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</si>
  <si>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</si>
  <si>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</si>
  <si>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</si>
  <si>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</si>
  <si>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</si>
  <si>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</si>
  <si>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</si>
  <si>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</si>
  <si>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</si>
  <si>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</si>
  <si>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</si>
  <si>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</si>
  <si>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</si>
  <si>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</si>
  <si>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</si>
  <si>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</si>
  <si>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</si>
  <si>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</si>
  <si>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</si>
  <si>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</si>
  <si>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</si>
  <si>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</si>
  <si>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</si>
  <si>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</si>
  <si>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</si>
  <si>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</si>
  <si>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</si>
  <si>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</si>
  <si>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</si>
  <si>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</si>
  <si>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</si>
  <si>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</si>
  <si>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</si>
  <si>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</si>
  <si>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</si>
  <si>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</si>
  <si>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</si>
  <si>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</si>
  <si>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</si>
  <si>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</si>
  <si>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</si>
  <si>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</si>
  <si>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</si>
  <si>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</si>
  <si>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</si>
  <si>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</si>
  <si>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</si>
  <si>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</si>
  <si>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</si>
  <si>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</si>
  <si>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</si>
  <si>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</si>
  <si>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</si>
  <si>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</si>
  <si>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</si>
  <si>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</si>
  <si>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</si>
  <si>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</si>
  <si>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</si>
  <si>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</si>
  <si>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</si>
  <si>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</si>
  <si>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</si>
  <si>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</si>
  <si>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</si>
  <si>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</si>
  <si>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</si>
  <si>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</si>
  <si>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</si>
  <si>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</si>
  <si>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</si>
  <si>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</si>
  <si>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</si>
  <si>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</si>
  <si>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</si>
  <si>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</si>
  <si>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</si>
  <si>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</si>
  <si>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</si>
  <si>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</si>
  <si>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</si>
  <si>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</si>
  <si>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</si>
  <si>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</si>
  <si>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</si>
  <si>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</si>
  <si>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</si>
  <si>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</si>
  <si>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</si>
  <si>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</si>
  <si>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</si>
  <si>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</si>
  <si>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</si>
  <si>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</si>
  <si>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</si>
  <si>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</si>
  <si>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</si>
  <si>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</si>
  <si>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</si>
  <si>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</si>
  <si>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</si>
  <si>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</si>
  <si>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</si>
  <si>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</si>
  <si>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</si>
  <si>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</si>
  <si>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</si>
  <si>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</si>
  <si>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</si>
  <si>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</si>
  <si>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</si>
  <si>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</si>
  <si>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</si>
  <si>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</si>
  <si>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</si>
  <si>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</si>
  <si>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</si>
  <si>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</si>
  <si>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</si>
  <si>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</si>
  <si>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</si>
  <si>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</si>
  <si>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</si>
  <si>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</si>
  <si>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</si>
  <si>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</si>
  <si>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</si>
  <si>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</si>
  <si>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</si>
  <si>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</si>
  <si>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</si>
  <si>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</si>
  <si>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</si>
  <si>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</si>
  <si>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</si>
  <si>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</si>
  <si>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</si>
  <si>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</si>
  <si>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</si>
  <si>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</si>
  <si>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</si>
  <si>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</si>
  <si>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</si>
  <si>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</si>
  <si>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</si>
  <si>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</si>
  <si>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</si>
  <si>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</si>
  <si>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</si>
  <si>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</si>
  <si>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</si>
  <si>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</si>
  <si>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</si>
  <si>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</si>
  <si>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</si>
  <si>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</si>
  <si>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</si>
  <si>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</si>
  <si>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</si>
  <si>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</si>
  <si>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</si>
  <si>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</si>
  <si>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</si>
  <si>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</si>
  <si>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</si>
  <si>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</si>
  <si>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</si>
  <si>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</si>
  <si>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</si>
  <si>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</si>
  <si>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</si>
  <si>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</si>
  <si>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</si>
  <si>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</si>
  <si>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</si>
  <si>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</si>
  <si>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</si>
  <si>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</si>
  <si>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</si>
  <si>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</si>
  <si>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</si>
  <si>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</si>
  <si>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</si>
  <si>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</si>
  <si>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</si>
  <si>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</si>
  <si>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</si>
  <si>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</si>
  <si>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</si>
  <si>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</si>
  <si>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</si>
  <si>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</si>
  <si>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</si>
  <si>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</si>
  <si>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</si>
  <si>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</si>
  <si>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</si>
  <si>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</si>
  <si>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</si>
  <si>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</si>
  <si>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</si>
  <si>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</si>
  <si>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</si>
  <si>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</si>
  <si>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</si>
  <si>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</si>
  <si>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</si>
  <si>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</si>
  <si>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</si>
  <si>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</si>
  <si>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</si>
  <si>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</si>
  <si>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</si>
  <si>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</si>
  <si>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</si>
  <si>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</si>
  <si>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</si>
  <si>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</si>
  <si>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</si>
  <si>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</si>
  <si>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</si>
  <si>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</si>
  <si>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</si>
  <si>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</si>
  <si>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</si>
  <si>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</si>
  <si>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</si>
  <si>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</si>
  <si>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</si>
  <si>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</si>
  <si>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</si>
  <si>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</si>
  <si>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</si>
  <si>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</si>
  <si>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</si>
  <si>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</si>
  <si>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</si>
  <si>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</si>
  <si>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</si>
  <si>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</si>
  <si>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</si>
  <si>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</si>
  <si>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</si>
  <si>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</si>
  <si>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</si>
  <si>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</si>
  <si>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</si>
  <si>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</si>
  <si>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</si>
  <si>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</si>
  <si>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</si>
  <si>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</si>
  <si>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</si>
  <si>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</si>
  <si>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</si>
  <si>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</si>
  <si>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</si>
  <si>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</si>
  <si>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</si>
  <si>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</si>
  <si>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</si>
  <si>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</si>
  <si>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</si>
  <si>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</si>
  <si>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</si>
  <si>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</si>
  <si>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</si>
  <si>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</si>
  <si>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</si>
  <si>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</si>
  <si>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</si>
  <si>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</si>
  <si>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</si>
  <si>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</si>
  <si>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</si>
  <si>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</si>
  <si>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</si>
  <si>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</si>
  <si>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</si>
  <si>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</si>
  <si>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</si>
  <si>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</si>
  <si>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</si>
  <si>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</si>
  <si>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</si>
  <si>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</si>
  <si>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</si>
  <si>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</si>
  <si>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</si>
  <si>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</si>
  <si>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</si>
  <si>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</si>
  <si>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</si>
  <si>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</si>
  <si>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</si>
  <si>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</si>
  <si>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</si>
  <si>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</si>
  <si>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</si>
  <si>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</si>
  <si>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</si>
  <si>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</si>
  <si>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</si>
  <si>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</si>
  <si>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</si>
  <si>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</si>
  <si>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</si>
  <si>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</si>
  <si>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</si>
  <si>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</si>
  <si>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</si>
  <si>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</si>
  <si>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</si>
  <si>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</si>
  <si>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</si>
  <si>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</si>
  <si>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</si>
  <si>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</si>
  <si>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</si>
  <si>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</si>
  <si>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</si>
  <si>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</si>
  <si>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</si>
  <si>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</si>
  <si>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</si>
  <si>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</si>
  <si>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</si>
  <si>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</si>
  <si>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</si>
  <si>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</si>
  <si>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</si>
  <si>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</si>
  <si>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</si>
  <si>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</si>
  <si>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</si>
  <si>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</si>
  <si>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</si>
  <si>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</si>
  <si>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</si>
  <si>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</si>
  <si>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</si>
  <si>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</si>
  <si>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</si>
  <si>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</si>
  <si>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</si>
  <si>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</si>
  <si>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</si>
  <si>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</si>
  <si>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</si>
  <si>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</si>
  <si>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</si>
  <si>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</si>
  <si>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</si>
  <si>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</si>
  <si>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</si>
  <si>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</si>
  <si>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</si>
  <si>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</si>
  <si>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</si>
  <si>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</si>
  <si>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</si>
  <si>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</si>
  <si>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</si>
  <si>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</si>
  <si>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</si>
  <si>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</si>
  <si>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</si>
  <si>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</si>
  <si>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</si>
  <si>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</si>
  <si>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</si>
  <si>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</si>
  <si>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</si>
  <si>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</si>
  <si>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</si>
  <si>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</si>
  <si>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</si>
  <si>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</si>
  <si>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</si>
  <si>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</si>
  <si>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</si>
  <si>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</si>
  <si>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</si>
  <si>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</si>
  <si>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</si>
  <si>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</si>
  <si>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</si>
  <si>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</si>
  <si>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</si>
  <si>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</si>
  <si>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</si>
  <si>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</si>
  <si>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</si>
  <si>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</si>
  <si>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</si>
  <si>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</si>
  <si>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</si>
  <si>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</si>
  <si>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</si>
  <si>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</si>
  <si>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</si>
  <si>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</si>
  <si>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</si>
  <si>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</si>
  <si>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</si>
  <si>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</si>
  <si>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</si>
  <si>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</si>
  <si>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</si>
  <si>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</si>
  <si>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</si>
  <si>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</si>
  <si>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</si>
  <si>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</si>
  <si>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</si>
  <si>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</si>
  <si>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</si>
  <si>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</si>
  <si>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</si>
  <si>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</si>
  <si>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</si>
  <si>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</si>
  <si>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</si>
  <si>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</si>
  <si>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</si>
  <si>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</si>
  <si>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</si>
  <si>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</si>
  <si>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</si>
  <si>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</si>
  <si>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</si>
  <si>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</si>
  <si>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</si>
  <si>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</si>
  <si>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</si>
  <si>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</si>
  <si>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</si>
  <si>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</si>
  <si>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</si>
  <si>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</si>
  <si>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</si>
  <si>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</si>
  <si>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</si>
  <si>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</si>
  <si>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</si>
  <si>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</si>
  <si>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</si>
  <si>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</si>
  <si>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</si>
  <si>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</si>
  <si>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</si>
  <si>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</si>
  <si>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</si>
  <si>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</si>
  <si>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</si>
  <si>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</si>
  <si>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</si>
  <si>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</si>
  <si>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</si>
  <si>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</si>
  <si>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</si>
  <si>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</si>
  <si>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</si>
  <si>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</si>
  <si>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</si>
  <si>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</si>
  <si>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</si>
  <si>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</si>
  <si>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</si>
  <si>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</si>
  <si>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</si>
  <si>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</si>
  <si>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</si>
  <si>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</si>
  <si>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</si>
  <si>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</si>
  <si>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</si>
  <si>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</si>
  <si>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</si>
  <si>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</si>
  <si>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</si>
  <si>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</si>
  <si>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</si>
  <si>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</si>
  <si>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</si>
  <si>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</si>
  <si>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</si>
  <si>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</si>
  <si>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</si>
  <si>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</si>
  <si>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</si>
  <si>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</si>
  <si>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</si>
  <si>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</si>
  <si>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</si>
  <si>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</si>
  <si>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</si>
  <si>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</si>
  <si>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</si>
  <si>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</si>
  <si>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</si>
  <si>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</si>
  <si>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</si>
  <si>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</si>
  <si>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</si>
  <si>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</si>
  <si>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</si>
  <si>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</si>
  <si>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</si>
  <si>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</si>
  <si>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</si>
  <si>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</si>
  <si>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</si>
  <si>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</si>
  <si>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</si>
  <si>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</si>
  <si>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</si>
  <si>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</si>
  <si>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</si>
  <si>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</si>
  <si>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</si>
  <si>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</si>
  <si>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</si>
  <si>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</si>
  <si>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</si>
  <si>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</si>
  <si>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</si>
  <si>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</si>
  <si>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</si>
  <si>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</si>
  <si>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</si>
  <si>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</si>
  <si>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</si>
  <si>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</si>
  <si>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</si>
  <si>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</si>
  <si>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</si>
  <si>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</si>
  <si>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</si>
  <si>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</si>
  <si>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</si>
  <si>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</si>
  <si>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</si>
  <si>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</si>
  <si>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</si>
  <si>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</si>
  <si>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</si>
  <si>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</si>
  <si>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</si>
  <si>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</si>
  <si>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</si>
  <si>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</si>
  <si>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</si>
  <si>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</si>
  <si>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</si>
  <si>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</si>
  <si>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</si>
  <si>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</si>
  <si>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</si>
  <si>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</si>
  <si>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</si>
  <si>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</si>
  <si>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</si>
  <si>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</si>
  <si>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</si>
  <si>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</si>
  <si>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</si>
  <si>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</si>
  <si>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</si>
  <si>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</si>
  <si>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</si>
  <si>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</si>
  <si>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</si>
  <si>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</si>
  <si>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</si>
  <si>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</si>
  <si>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</si>
  <si>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</si>
  <si>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</si>
  <si>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</si>
  <si>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</si>
  <si>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</si>
  <si>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</si>
  <si>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</si>
  <si>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</si>
  <si>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</si>
  <si>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</si>
  <si>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</si>
  <si>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</si>
  <si>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</si>
  <si>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</si>
  <si>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</si>
  <si>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</si>
  <si>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</si>
  <si>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</si>
  <si>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</si>
  <si>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</si>
  <si>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</si>
  <si>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</si>
  <si>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</si>
  <si>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</si>
  <si>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</si>
  <si>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</si>
  <si>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</si>
  <si>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</si>
  <si>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</si>
  <si>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</si>
  <si>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</si>
  <si>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</si>
  <si>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</si>
  <si>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</si>
  <si>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</si>
  <si>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</si>
  <si>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</si>
  <si>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</si>
  <si>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</si>
  <si>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</si>
  <si>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</si>
  <si>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</si>
  <si>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</si>
  <si>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</si>
  <si>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</si>
  <si>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</si>
  <si>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</si>
  <si>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</si>
  <si>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</si>
  <si>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</si>
  <si>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</si>
  <si>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</si>
  <si>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</si>
  <si>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</si>
  <si>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</si>
  <si>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</si>
  <si>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</si>
  <si>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</si>
  <si>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</si>
  <si>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</si>
  <si>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</si>
  <si>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</si>
  <si>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</si>
  <si>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</si>
  <si>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</si>
  <si>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</si>
  <si>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</si>
  <si>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</si>
  <si>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</si>
  <si>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</si>
  <si>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</si>
  <si>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</si>
  <si>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</si>
  <si>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</si>
  <si>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</si>
  <si>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</si>
  <si>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</si>
  <si>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</si>
  <si>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</si>
  <si>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</si>
  <si>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</si>
  <si>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</si>
  <si>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</si>
  <si>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</si>
  <si>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</si>
  <si>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</si>
  <si>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</si>
  <si>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</si>
  <si>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</si>
  <si>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</si>
  <si>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</si>
  <si>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</si>
  <si>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</si>
  <si>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</si>
  <si>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</si>
  <si>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</si>
  <si>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</si>
  <si>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</si>
  <si>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</si>
  <si>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</si>
  <si>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</si>
  <si>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</si>
  <si>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</si>
  <si>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</si>
  <si>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</si>
  <si>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</si>
  <si>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</si>
  <si>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</si>
  <si>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</si>
  <si>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</si>
  <si>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</si>
  <si>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</si>
  <si>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</si>
  <si>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</si>
  <si>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</si>
  <si>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</si>
  <si>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</si>
  <si>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</si>
  <si>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</si>
  <si>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</si>
  <si>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</si>
  <si>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</si>
  <si>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</si>
  <si>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</si>
  <si>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</si>
  <si>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</si>
  <si>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</si>
  <si>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</si>
  <si>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</si>
  <si>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</si>
  <si>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</si>
  <si>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</si>
  <si>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</si>
  <si>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</si>
  <si>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</si>
  <si>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</si>
  <si>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</si>
  <si>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</si>
  <si>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</si>
  <si>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</si>
  <si>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</si>
  <si>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</si>
  <si>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</si>
  <si>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</si>
  <si>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</si>
  <si>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</si>
  <si>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</si>
  <si>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</si>
  <si>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</si>
  <si>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</si>
  <si>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</si>
  <si>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</si>
  <si>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</si>
  <si>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</si>
  <si>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</si>
  <si>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</si>
  <si>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</si>
  <si>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</si>
  <si>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</si>
  <si>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</si>
  <si>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</si>
  <si>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</si>
  <si>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</si>
  <si>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</si>
  <si>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</si>
  <si>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</si>
  <si>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</si>
  <si>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</si>
  <si>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</si>
  <si>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</si>
  <si>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</si>
  <si>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</si>
  <si>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</si>
  <si>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</si>
  <si>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</si>
  <si>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</si>
  <si>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</si>
  <si>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</si>
  <si>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</si>
  <si>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</si>
  <si>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</si>
  <si>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</si>
  <si>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</si>
  <si>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</si>
  <si>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</si>
  <si>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</si>
  <si>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</si>
  <si>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</si>
  <si>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</si>
  <si>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</si>
  <si>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</si>
  <si>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</si>
  <si>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</si>
  <si>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</si>
  <si>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</si>
  <si>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</si>
  <si>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</si>
  <si>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</si>
  <si>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</si>
  <si>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</si>
  <si>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</si>
  <si>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</si>
  <si>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</si>
  <si>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</si>
  <si>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</si>
  <si>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</si>
  <si>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</si>
  <si>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</si>
  <si>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</si>
  <si>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</si>
  <si>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</si>
  <si>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</si>
  <si>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</si>
  <si>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</si>
  <si>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</si>
  <si>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</si>
  <si>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</si>
  <si>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</si>
  <si>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</si>
  <si>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</si>
  <si>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</si>
  <si>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</si>
  <si>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</si>
  <si>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</si>
  <si>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</si>
  <si>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</si>
  <si>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</si>
  <si>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</si>
  <si>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</si>
  <si>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</si>
  <si>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</si>
  <si>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</si>
  <si>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</si>
  <si>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</si>
  <si>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</si>
  <si>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</si>
  <si>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</si>
  <si>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</si>
  <si>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</si>
  <si>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</si>
  <si>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</si>
  <si>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</si>
  <si>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</si>
  <si>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</si>
  <si>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</si>
  <si>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</si>
  <si>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</si>
  <si>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</si>
  <si>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</si>
  <si>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</si>
  <si>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</si>
  <si>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</si>
  <si>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</si>
  <si>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</si>
  <si>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</si>
  <si>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</si>
  <si>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</si>
  <si>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</si>
  <si>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</si>
  <si>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</si>
  <si>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</si>
  <si>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</si>
  <si>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</si>
  <si>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</si>
  <si>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</si>
  <si>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</si>
  <si>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</si>
  <si>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</si>
  <si>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</si>
  <si>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</si>
  <si>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</si>
  <si>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</si>
  <si>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</si>
  <si>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</si>
  <si>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</si>
  <si>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</si>
  <si>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</si>
  <si>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</si>
  <si>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</si>
  <si>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</si>
  <si>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</si>
  <si>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</si>
  <si>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</si>
  <si>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</si>
  <si>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</si>
  <si>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</si>
  <si>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</si>
  <si>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</si>
  <si>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</si>
  <si>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</si>
  <si>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</si>
  <si>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</si>
  <si>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</si>
  <si>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</si>
  <si>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</si>
  <si>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</si>
  <si>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</si>
  <si>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</si>
  <si>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</si>
  <si>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</si>
  <si>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</si>
  <si>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</si>
  <si>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</si>
  <si>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</si>
  <si>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</si>
  <si>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</si>
  <si>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</si>
  <si>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</si>
  <si>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</si>
  <si>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</si>
  <si>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</si>
  <si>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</si>
  <si>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</si>
  <si>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</si>
  <si>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</si>
  <si>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</si>
  <si>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</si>
  <si>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</si>
  <si>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</si>
  <si>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</si>
  <si>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</si>
  <si>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</si>
  <si>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</si>
  <si>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</si>
  <si>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</si>
  <si>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</si>
  <si>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</si>
  <si>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</si>
  <si>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</si>
  <si>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</si>
  <si>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</si>
  <si>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</si>
  <si>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</si>
  <si>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</si>
  <si>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</si>
  <si>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</si>
  <si>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</si>
  <si>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</si>
  <si>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</si>
  <si>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</si>
  <si>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</si>
  <si>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</si>
  <si>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</si>
  <si>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</si>
  <si>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</si>
  <si>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</si>
  <si>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</si>
  <si>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</si>
  <si>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</si>
  <si>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</si>
  <si>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</si>
  <si>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</si>
  <si>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</si>
  <si>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</si>
  <si>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</si>
  <si>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</si>
  <si>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</si>
  <si>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</si>
  <si>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</si>
  <si>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</si>
  <si>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</si>
  <si>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</si>
  <si>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</si>
  <si>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</si>
  <si>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</si>
  <si>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</si>
  <si>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</si>
  <si>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</si>
  <si>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</si>
  <si>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</si>
  <si>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</si>
  <si>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</si>
  <si>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</si>
  <si>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</si>
  <si>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</si>
  <si>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</si>
  <si>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</si>
  <si>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</si>
  <si>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</si>
  <si>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</si>
  <si>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</si>
  <si>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</si>
  <si>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</si>
  <si>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</si>
  <si>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</si>
  <si>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</si>
  <si>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</si>
  <si>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</si>
  <si>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</si>
  <si>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</si>
  <si>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</si>
  <si>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</si>
  <si>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</si>
  <si>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</si>
  <si>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</si>
  <si>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</si>
  <si>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</si>
  <si>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</si>
  <si>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</si>
  <si>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</si>
  <si>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</si>
  <si>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</si>
  <si>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</si>
  <si>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</si>
  <si>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</si>
  <si>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</si>
  <si>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</si>
  <si>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</si>
  <si>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</si>
  <si>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</si>
  <si>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</si>
  <si>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</si>
  <si>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</si>
  <si>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</si>
  <si>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</si>
  <si>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</si>
  <si>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</si>
  <si>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</si>
  <si>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</si>
  <si>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</si>
  <si>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</si>
  <si>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</si>
  <si>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</si>
  <si>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</si>
  <si>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</si>
  <si>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</si>
  <si>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</si>
  <si>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</si>
  <si>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</si>
  <si>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</si>
  <si>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</si>
  <si>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</si>
  <si>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</si>
  <si>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</si>
  <si>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</si>
  <si>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</si>
  <si>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</si>
  <si>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</si>
  <si>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</si>
  <si>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</si>
  <si>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</si>
  <si>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</si>
  <si>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</si>
  <si>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</si>
  <si>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</si>
  <si>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</si>
  <si>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</si>
  <si>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</si>
  <si>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</si>
  <si>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</si>
  <si>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</si>
  <si>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</si>
  <si>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</si>
  <si>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</si>
  <si>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</si>
  <si>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</si>
  <si>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</si>
  <si>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</si>
  <si>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</si>
  <si>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</si>
  <si>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</si>
  <si>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</si>
  <si>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</si>
  <si>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</si>
  <si>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</si>
  <si>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</si>
  <si>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</si>
  <si>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</si>
  <si>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</si>
  <si>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</si>
  <si>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</si>
  <si>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</si>
  <si>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</si>
  <si>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</si>
  <si>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</si>
  <si>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</si>
  <si>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</si>
  <si>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</si>
  <si>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</si>
  <si>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</si>
  <si>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</si>
  <si>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</si>
  <si>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</si>
  <si>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</si>
  <si>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</si>
  <si>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</si>
  <si>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</si>
  <si>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</si>
  <si>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</si>
  <si>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</si>
  <si>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</si>
  <si>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</si>
  <si>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</si>
  <si>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</si>
  <si>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</si>
  <si>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</si>
  <si>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</si>
  <si>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</si>
  <si>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</si>
  <si>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</si>
  <si>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</si>
  <si>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</si>
  <si>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</si>
  <si>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</si>
  <si>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</si>
  <si>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</si>
  <si>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</si>
  <si>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</si>
  <si>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</si>
  <si>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</si>
  <si>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</si>
  <si>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</si>
  <si>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</si>
  <si>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</si>
  <si>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</si>
  <si>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</si>
  <si>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</si>
  <si>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</si>
  <si>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</si>
  <si>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</si>
  <si>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</si>
  <si>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</si>
  <si>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</si>
  <si>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</si>
  <si>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</si>
  <si>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</si>
  <si>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</si>
  <si>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</si>
  <si>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</si>
  <si>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</si>
  <si>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</si>
  <si>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</si>
  <si>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</si>
  <si>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</si>
  <si>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</si>
  <si>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</si>
  <si>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</si>
  <si>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</si>
  <si>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</si>
  <si>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</si>
  <si>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</si>
  <si>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</si>
  <si>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</si>
  <si>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</si>
  <si>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</si>
  <si>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</si>
  <si>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</si>
  <si>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</si>
  <si>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</si>
  <si>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</si>
  <si>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</si>
  <si>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</si>
  <si>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</si>
  <si>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</si>
  <si>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</si>
  <si>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</si>
  <si>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</si>
  <si>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</si>
  <si>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</si>
  <si>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</si>
  <si>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</si>
  <si>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</si>
  <si>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</si>
  <si>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</si>
  <si>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</si>
  <si>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</si>
  <si>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</si>
  <si>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</si>
  <si>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</si>
  <si>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</si>
  <si>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</si>
  <si>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</si>
  <si>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</si>
  <si>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</si>
  <si>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</si>
  <si>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</si>
  <si>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</si>
  <si>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</si>
  <si>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</si>
  <si>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</si>
  <si>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</si>
  <si>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</si>
  <si>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</si>
  <si>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</si>
  <si>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</si>
  <si>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</si>
  <si>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</si>
  <si>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</si>
  <si>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</si>
  <si>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</si>
  <si>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</si>
  <si>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</si>
  <si>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</si>
  <si>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</si>
  <si>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</si>
  <si>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</si>
  <si>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</si>
  <si>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</si>
  <si>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</si>
  <si>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</si>
  <si>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</si>
  <si>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</si>
  <si>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</si>
  <si>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</si>
  <si>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</si>
  <si>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</si>
  <si>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</si>
  <si>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</si>
  <si>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</si>
  <si>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</si>
  <si>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</si>
  <si>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</si>
  <si>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</si>
  <si>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</si>
  <si>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</si>
  <si>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</si>
  <si>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</si>
  <si>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</si>
  <si>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</si>
  <si>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</si>
  <si>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</si>
  <si>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</si>
  <si>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</si>
  <si>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</si>
  <si>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</si>
  <si>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</si>
  <si>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</si>
  <si>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</si>
  <si>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</si>
  <si>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</si>
  <si>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</si>
  <si>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</si>
  <si>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</si>
  <si>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</si>
  <si>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</si>
  <si>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</si>
  <si>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</si>
  <si>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</si>
  <si>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</si>
  <si>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</si>
  <si>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</si>
  <si>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</si>
  <si>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</si>
  <si>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</si>
  <si>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</si>
  <si>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</si>
  <si>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</si>
  <si>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</si>
  <si>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</si>
  <si>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</si>
  <si>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</si>
  <si>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</si>
  <si>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</si>
  <si>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</si>
  <si>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</si>
  <si>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</si>
  <si>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</si>
  <si>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</si>
  <si>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</si>
  <si>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</si>
  <si>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</si>
  <si>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</si>
  <si>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</si>
  <si>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</si>
  <si>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</si>
  <si>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</si>
  <si>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</si>
  <si>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</si>
  <si>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</si>
  <si>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</si>
  <si>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</si>
  <si>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</si>
  <si>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</si>
  <si>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</si>
  <si>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</si>
  <si>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</si>
  <si>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</si>
  <si>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</si>
  <si>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</si>
  <si>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</si>
  <si>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</si>
  <si>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</si>
  <si>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</si>
  <si>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</si>
  <si>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</si>
  <si>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</si>
  <si>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</si>
  <si>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</si>
  <si>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</si>
  <si>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</si>
  <si>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</si>
  <si>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</si>
  <si>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</si>
  <si>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</si>
  <si>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</si>
  <si>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</si>
  <si>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</si>
  <si>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</si>
  <si>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</si>
  <si>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</si>
  <si>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</si>
  <si>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</si>
  <si>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</si>
  <si>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</si>
  <si>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</si>
  <si>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</si>
  <si>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</si>
  <si>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</si>
  <si>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</si>
  <si>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</si>
  <si>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</si>
  <si>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</si>
  <si>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</si>
  <si>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</si>
  <si>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</si>
  <si>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</si>
  <si>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</si>
  <si>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</si>
  <si>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</si>
  <si>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</si>
  <si>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</si>
  <si>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</si>
  <si>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</si>
  <si>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</si>
  <si>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</si>
  <si>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</si>
  <si>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</si>
  <si>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</si>
  <si>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</si>
  <si>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</si>
  <si>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</si>
  <si>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</si>
  <si>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</si>
  <si>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</si>
  <si>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</si>
  <si>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</si>
  <si>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</si>
  <si>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</si>
  <si>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</si>
  <si>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</si>
  <si>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</si>
  <si>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</si>
  <si>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</si>
  <si>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</si>
  <si>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</si>
  <si>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</si>
  <si>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</si>
  <si>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</si>
  <si>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</si>
  <si>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</si>
  <si>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</si>
  <si>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</si>
  <si>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</si>
  <si>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</si>
  <si>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</si>
  <si>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</si>
  <si>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</si>
  <si>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</si>
  <si>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</si>
  <si>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</si>
  <si>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</si>
  <si>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</si>
  <si>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</si>
  <si>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</si>
  <si>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</si>
  <si>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</si>
  <si>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</si>
  <si>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</si>
  <si>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</si>
  <si>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</si>
  <si>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</si>
  <si>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</si>
  <si>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</si>
  <si>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</si>
  <si>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</si>
  <si>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</si>
  <si>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</si>
  <si>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</si>
  <si>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</si>
  <si>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</si>
  <si>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</si>
  <si>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</si>
  <si>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</si>
  <si>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</si>
  <si>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</si>
  <si>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</si>
  <si>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</si>
  <si>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</si>
  <si>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</si>
  <si>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</si>
  <si>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</si>
  <si>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</si>
  <si>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</si>
  <si>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</si>
  <si>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</si>
  <si>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</si>
  <si>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</si>
  <si>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</si>
  <si>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</si>
  <si>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</si>
  <si>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</si>
  <si>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</si>
  <si>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</si>
  <si>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</si>
  <si>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</si>
  <si>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</si>
  <si>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</si>
  <si>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</si>
  <si>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</si>
  <si>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</si>
  <si>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</si>
  <si>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</si>
  <si>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</si>
  <si>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</si>
  <si>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</si>
  <si>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</si>
  <si>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</si>
  <si>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</si>
  <si>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</si>
  <si>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</si>
  <si>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</si>
  <si>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</si>
  <si>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</si>
  <si>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</si>
  <si>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</si>
  <si>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</si>
  <si>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</si>
  <si>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</si>
  <si>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</si>
  <si>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</si>
  <si>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</si>
  <si>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</si>
  <si>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</si>
  <si>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</si>
  <si>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</si>
  <si>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</si>
  <si>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</si>
  <si>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</si>
  <si>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</si>
  <si>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</si>
  <si>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</si>
  <si>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</si>
  <si>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</si>
  <si>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</si>
  <si>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</si>
  <si>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</si>
  <si>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</si>
  <si>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</si>
  <si>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</si>
  <si>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</si>
  <si>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</si>
  <si>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</si>
  <si>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</si>
  <si>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</si>
  <si>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</si>
  <si>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</si>
  <si>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</si>
  <si>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</si>
  <si>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</si>
  <si>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</si>
  <si>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</si>
  <si>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</si>
  <si>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</si>
  <si>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</si>
  <si>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</si>
  <si>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</si>
  <si>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</si>
  <si>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</si>
  <si>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</si>
  <si>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</si>
  <si>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</si>
  <si>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</si>
  <si>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</si>
  <si>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</si>
  <si>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</si>
  <si>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</si>
  <si>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</si>
  <si>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</si>
  <si>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</si>
  <si>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</si>
  <si>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</si>
  <si>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</si>
  <si>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</si>
  <si>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</si>
  <si>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</si>
  <si>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</si>
  <si>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</si>
  <si>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</si>
  <si>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</si>
  <si>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</si>
  <si>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</si>
  <si>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</si>
  <si>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</si>
  <si>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</si>
  <si>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</si>
  <si>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</si>
  <si>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</si>
  <si>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</si>
  <si>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</si>
  <si>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</si>
  <si>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</si>
  <si>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</si>
  <si>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</si>
  <si>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</si>
  <si>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</si>
  <si>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</si>
  <si>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</si>
  <si>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</si>
  <si>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</si>
  <si>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</si>
  <si>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</si>
  <si>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</si>
  <si>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</si>
  <si>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</si>
  <si>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</si>
  <si>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</si>
  <si>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</si>
  <si>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</si>
  <si>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</si>
  <si>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</si>
  <si>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</si>
  <si>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</si>
  <si>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</si>
  <si>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</si>
  <si>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</si>
  <si>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</si>
  <si>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</si>
  <si>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</si>
  <si>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</si>
  <si>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</si>
  <si>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</si>
  <si>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</si>
  <si>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</si>
  <si>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</si>
  <si>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</si>
  <si>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</si>
  <si>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</si>
  <si>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</si>
  <si>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</si>
  <si>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</si>
  <si>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</si>
  <si>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</si>
  <si>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</si>
  <si>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</si>
  <si>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</si>
  <si>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</si>
  <si>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</si>
  <si>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</si>
  <si>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</si>
  <si>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</si>
  <si>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</si>
  <si>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</si>
  <si>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</si>
  <si>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</si>
  <si>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</si>
  <si>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</si>
  <si>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</si>
  <si>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</si>
  <si>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</si>
  <si>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</si>
  <si>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</si>
  <si>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</si>
  <si>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</si>
  <si>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</si>
  <si>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</si>
  <si>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</si>
  <si>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</si>
  <si>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</si>
  <si>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</si>
  <si>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</si>
  <si>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</si>
  <si>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</si>
  <si>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</si>
  <si>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</si>
  <si>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</si>
  <si>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</si>
  <si>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</si>
  <si>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</si>
  <si>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</si>
  <si>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</si>
  <si>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</si>
  <si>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</si>
  <si>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</si>
  <si>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</si>
  <si>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</si>
  <si>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</si>
  <si>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</si>
  <si>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</si>
  <si>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</si>
  <si>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</si>
  <si>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</si>
  <si>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</si>
  <si>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</si>
  <si>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</si>
  <si>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</si>
  <si>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</si>
  <si>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</si>
  <si>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</si>
  <si>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</si>
  <si>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</si>
  <si>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</si>
  <si>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</si>
  <si>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</si>
  <si>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</si>
  <si>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</si>
  <si>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</si>
  <si>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</si>
  <si>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</si>
  <si>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</si>
  <si>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</si>
  <si>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</si>
  <si>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</si>
  <si>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</si>
  <si>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</si>
  <si>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</si>
  <si>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</si>
  <si>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</si>
  <si>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</si>
  <si>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</si>
  <si>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</si>
  <si>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</si>
  <si>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</si>
  <si>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</si>
  <si>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</si>
  <si>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</si>
  <si>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</si>
  <si>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</si>
  <si>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</si>
  <si>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</si>
  <si>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</si>
  <si>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</si>
  <si>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</si>
  <si>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</si>
  <si>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</si>
  <si>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</si>
  <si>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</si>
  <si>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</si>
  <si>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</si>
  <si>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</si>
  <si>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</si>
  <si>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</si>
  <si>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</si>
  <si>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</si>
  <si>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</si>
  <si>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</si>
  <si>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</si>
  <si>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</si>
  <si>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</si>
  <si>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</si>
  <si>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</si>
  <si>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</si>
  <si>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</si>
  <si>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</si>
  <si>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</si>
  <si>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</si>
  <si>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</si>
  <si>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</si>
  <si>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</si>
  <si>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</si>
  <si>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</si>
  <si>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</si>
  <si>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</si>
  <si>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</si>
  <si>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</si>
  <si>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</si>
  <si>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</si>
  <si>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</si>
  <si>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</si>
  <si>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</si>
  <si>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</si>
  <si>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</si>
  <si>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</si>
  <si>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</si>
  <si>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</si>
  <si>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</si>
  <si>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</si>
  <si>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</si>
  <si>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</si>
  <si>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</si>
  <si>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</si>
  <si>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</si>
  <si>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</si>
  <si>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</si>
  <si>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</si>
  <si>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</si>
  <si>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</si>
  <si>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</si>
  <si>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</si>
  <si>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</si>
  <si>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</si>
  <si>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</si>
  <si>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</si>
  <si>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</si>
  <si>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</si>
  <si>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</si>
  <si>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</si>
  <si>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</si>
  <si>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</si>
  <si>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</si>
  <si>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</si>
  <si>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</si>
  <si>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</si>
  <si>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</si>
  <si>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</si>
  <si>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</si>
  <si>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</si>
  <si>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</si>
  <si>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</si>
  <si>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</si>
  <si>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</si>
  <si>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</si>
  <si>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</si>
  <si>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</si>
  <si>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</si>
  <si>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</si>
  <si>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</si>
  <si>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</si>
  <si>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</si>
  <si>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</si>
  <si>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</si>
  <si>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</si>
  <si>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</si>
  <si>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</si>
  <si>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</si>
  <si>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</si>
  <si>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</si>
  <si>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</si>
  <si>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</si>
  <si>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</si>
  <si>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</si>
  <si>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</si>
  <si>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</si>
  <si>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</si>
  <si>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</si>
  <si>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</si>
  <si>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</si>
  <si>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</si>
  <si>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</si>
  <si>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</si>
  <si>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</si>
  <si>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</si>
  <si>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</si>
  <si>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</si>
  <si>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</si>
  <si>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</si>
  <si>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</si>
  <si>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</si>
  <si>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</si>
  <si>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</si>
  <si>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</si>
  <si>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</si>
  <si>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</si>
  <si>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</si>
  <si>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</si>
  <si>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</si>
  <si>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</si>
  <si>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</si>
  <si>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</si>
  <si>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</si>
  <si>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</si>
  <si>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</si>
  <si>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</si>
  <si>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</si>
  <si>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</si>
  <si>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</si>
  <si>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</si>
  <si>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</si>
  <si>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</si>
  <si>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</si>
  <si>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</si>
  <si>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</si>
  <si>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</si>
  <si>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</si>
  <si>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</si>
  <si>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</si>
  <si>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</si>
  <si>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</si>
  <si>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</si>
  <si>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</si>
  <si>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</si>
  <si>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</si>
  <si>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</si>
  <si>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</si>
  <si>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</si>
  <si>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</si>
  <si>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</si>
  <si>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</si>
  <si>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</si>
  <si>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</si>
  <si>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</si>
  <si>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</si>
  <si>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</si>
  <si>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</si>
  <si>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</si>
  <si>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</si>
  <si>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</si>
  <si>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</si>
  <si>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</si>
  <si>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</si>
  <si>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</si>
  <si>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</si>
  <si>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</si>
  <si>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</si>
  <si>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</si>
  <si>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</si>
  <si>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</si>
  <si>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</si>
  <si>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</si>
  <si>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</si>
  <si>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</si>
  <si>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</si>
  <si>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</si>
  <si>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</si>
  <si>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</si>
  <si>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</si>
  <si>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</si>
  <si>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</si>
  <si>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</si>
  <si>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</si>
  <si>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</si>
  <si>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</si>
  <si>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</si>
  <si>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</si>
  <si>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</si>
  <si>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</si>
  <si>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</si>
  <si>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</si>
  <si>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</si>
  <si>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</si>
  <si>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</si>
  <si>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</si>
  <si>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</si>
  <si>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</si>
  <si>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</si>
  <si>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</si>
  <si>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</si>
  <si>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</si>
  <si>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</si>
  <si>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</si>
  <si>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</si>
  <si>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</si>
  <si>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</si>
  <si>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</si>
  <si>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</si>
  <si>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</si>
  <si>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</si>
  <si>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</si>
  <si>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</si>
  <si>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</si>
  <si>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</si>
  <si>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</si>
  <si>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</si>
  <si>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</si>
  <si>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</si>
  <si>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</si>
  <si>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</si>
  <si>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</si>
  <si>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</si>
  <si>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</si>
  <si>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</si>
  <si>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</si>
  <si>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</si>
  <si>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</si>
  <si>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</si>
  <si>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</si>
  <si>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</si>
  <si>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</si>
  <si>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</si>
  <si>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</si>
  <si>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</si>
  <si>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</si>
  <si>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</si>
  <si>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</si>
  <si>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</si>
  <si>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</si>
  <si>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</si>
  <si>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</si>
  <si>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</si>
  <si>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</si>
  <si>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</si>
  <si>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</si>
  <si>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</si>
  <si>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</si>
  <si>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</si>
  <si>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</si>
  <si>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</si>
  <si>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</si>
  <si>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</si>
  <si>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</si>
  <si>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</si>
  <si>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</si>
  <si>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</si>
  <si>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</si>
  <si>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</si>
  <si>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</si>
  <si>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</si>
  <si>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</si>
  <si>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</si>
  <si>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</si>
  <si>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</si>
  <si>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</si>
  <si>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</si>
  <si>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</si>
  <si>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</si>
  <si>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</si>
  <si>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</si>
  <si>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</si>
  <si>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</si>
  <si>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</si>
  <si>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</si>
  <si>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</si>
  <si>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</si>
  <si>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</si>
  <si>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</si>
  <si>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</si>
  <si>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</si>
  <si>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</si>
  <si>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</si>
  <si>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</si>
  <si>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</si>
  <si>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</si>
  <si>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</si>
  <si>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</si>
  <si>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</si>
  <si>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</si>
  <si>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</si>
  <si>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</si>
  <si>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</si>
  <si>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</si>
  <si>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</si>
  <si>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</si>
  <si>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</si>
  <si>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</si>
  <si>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</si>
  <si>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</si>
  <si>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</si>
  <si>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</si>
  <si>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</si>
  <si>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</si>
  <si>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</si>
  <si>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</si>
  <si>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</si>
  <si>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</si>
  <si>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</si>
  <si>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</si>
  <si>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</si>
  <si>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</si>
  <si>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</si>
  <si>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</si>
  <si>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</si>
  <si>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</si>
  <si>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</si>
  <si>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</si>
  <si>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</si>
  <si>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</si>
  <si>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</si>
  <si>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</si>
  <si>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</si>
  <si>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</si>
  <si>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</si>
  <si>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</si>
  <si>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</si>
  <si>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</si>
  <si>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</si>
  <si>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</si>
  <si>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</si>
  <si>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</si>
  <si>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</si>
  <si>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</si>
  <si>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</si>
  <si>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</si>
  <si>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</si>
  <si>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</si>
  <si>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</si>
  <si>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</si>
  <si>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</si>
  <si>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</si>
  <si>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</si>
  <si>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</si>
  <si>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</si>
  <si>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</si>
  <si>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</si>
  <si>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</si>
  <si>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</si>
  <si>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</si>
  <si>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</si>
  <si>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</si>
  <si>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</si>
  <si>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</si>
  <si>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</si>
  <si>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</si>
  <si>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</si>
  <si>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</si>
  <si>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</si>
  <si>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</si>
  <si>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</si>
  <si>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</si>
  <si>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</si>
  <si>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</si>
  <si>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</si>
  <si>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</si>
  <si>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</si>
  <si>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</si>
  <si>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</si>
  <si>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</si>
  <si>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</si>
  <si>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</si>
  <si>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</si>
  <si>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</si>
  <si>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</si>
  <si>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</si>
  <si>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</si>
  <si>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</si>
  <si>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</si>
  <si>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</si>
  <si>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</si>
  <si>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</si>
  <si>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</si>
  <si>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</si>
  <si>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</si>
  <si>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</si>
  <si>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</si>
  <si>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</si>
  <si>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</si>
  <si>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</si>
  <si>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</si>
  <si>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</si>
  <si>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</si>
  <si>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</si>
  <si>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</si>
  <si>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</si>
  <si>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</si>
  <si>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</si>
  <si>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</si>
  <si>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</si>
  <si>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</si>
  <si>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</si>
  <si>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</si>
  <si>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</si>
  <si>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</si>
  <si>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</si>
  <si>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</si>
  <si>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</si>
  <si>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</si>
  <si>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</si>
  <si>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</si>
  <si>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</si>
  <si>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</si>
  <si>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</si>
  <si>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</si>
  <si>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</si>
  <si>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</si>
  <si>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</si>
  <si>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</si>
  <si>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</si>
  <si>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</si>
  <si>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</si>
  <si>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</si>
  <si>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</si>
  <si>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</si>
  <si>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</si>
  <si>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</si>
  <si>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</si>
  <si>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</si>
  <si>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</si>
  <si>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</si>
  <si>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</si>
  <si>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</si>
  <si>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</si>
  <si>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</si>
  <si>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</si>
  <si>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</si>
  <si>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</si>
  <si>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</si>
  <si>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</si>
  <si>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</si>
  <si>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</si>
  <si>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</si>
  <si>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</si>
  <si>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</si>
  <si>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</si>
  <si>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</si>
  <si>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</si>
  <si>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</si>
  <si>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</si>
  <si>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</si>
  <si>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</si>
  <si>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</si>
  <si>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</si>
  <si>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</si>
  <si>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</si>
  <si>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</si>
  <si>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</si>
  <si>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</si>
  <si>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</si>
  <si>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</si>
  <si>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</si>
  <si>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</si>
  <si>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</si>
  <si>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</si>
  <si>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</si>
  <si>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</si>
  <si>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</si>
  <si>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</si>
  <si>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</si>
  <si>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</si>
  <si>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</si>
  <si>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</si>
  <si>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</si>
  <si>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</si>
  <si>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</si>
  <si>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</si>
  <si>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</si>
  <si>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</si>
  <si>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</si>
  <si>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</si>
  <si>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</si>
  <si>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</si>
  <si>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</si>
  <si>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</si>
  <si>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</si>
  <si>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</si>
  <si>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</si>
  <si>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</si>
  <si>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</si>
  <si>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</si>
  <si>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</si>
  <si>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</si>
  <si>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</si>
  <si>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</si>
  <si>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</si>
  <si>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</si>
  <si>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</si>
  <si>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</si>
  <si>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</si>
  <si>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</si>
  <si>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</si>
  <si>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</si>
  <si>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</si>
  <si>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</si>
  <si>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</si>
  <si>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</si>
  <si>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</si>
  <si>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</si>
  <si>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</si>
  <si>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</si>
  <si>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</si>
  <si>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</si>
  <si>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</si>
  <si>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</si>
  <si>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</si>
  <si>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</si>
  <si>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</si>
  <si>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</si>
  <si>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</si>
  <si>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</si>
  <si>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</si>
  <si>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</si>
  <si>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</si>
  <si>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</si>
  <si>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</si>
  <si>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</si>
  <si>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</si>
  <si>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</si>
  <si>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</si>
  <si>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</si>
  <si>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</si>
  <si>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</si>
  <si>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</si>
  <si>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</si>
  <si>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</si>
  <si>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</si>
  <si>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</si>
  <si>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</si>
  <si>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</si>
  <si>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</si>
  <si>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</si>
  <si>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</si>
  <si>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</si>
  <si>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</si>
  <si>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</si>
  <si>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</si>
  <si>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</si>
  <si>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</si>
  <si>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</si>
  <si>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</si>
  <si>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</si>
  <si>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</si>
  <si>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</si>
  <si>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</si>
  <si>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</si>
  <si>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</si>
  <si>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</si>
  <si>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</si>
  <si>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</si>
  <si>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</si>
  <si>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</si>
  <si>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</si>
  <si>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</si>
  <si>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</si>
  <si>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</si>
  <si>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</si>
  <si>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</si>
  <si>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</si>
  <si>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</si>
  <si>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</si>
  <si>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</si>
  <si>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</si>
  <si>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</si>
  <si>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</si>
  <si>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</si>
  <si>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</si>
  <si>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</si>
  <si>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</si>
  <si>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</si>
  <si>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</si>
  <si>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</si>
  <si>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</si>
  <si>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</si>
  <si>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</si>
  <si>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</si>
  <si>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</si>
  <si>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</si>
  <si>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</si>
  <si>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</si>
  <si>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</si>
  <si>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</si>
  <si>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</si>
  <si>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</si>
  <si>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</si>
  <si>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</si>
  <si>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</si>
  <si>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</si>
  <si>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</si>
  <si>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</si>
  <si>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</si>
  <si>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</si>
  <si>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</si>
  <si>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</si>
  <si>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</si>
  <si>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</si>
  <si>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</si>
  <si>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</si>
  <si>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</si>
  <si>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</si>
  <si>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</si>
  <si>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</si>
  <si>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</si>
  <si>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</si>
  <si>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</si>
  <si>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</si>
  <si>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</si>
  <si>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</si>
  <si>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</si>
  <si>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</si>
  <si>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</si>
  <si>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</si>
  <si>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</si>
  <si>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</si>
  <si>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</si>
  <si>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</si>
  <si>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</si>
  <si>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</si>
  <si>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</si>
  <si>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</si>
  <si>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</si>
  <si>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</si>
  <si>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</si>
  <si>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</si>
  <si>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</si>
  <si>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</si>
  <si>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</si>
  <si>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</si>
  <si>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</si>
  <si>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</si>
  <si>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</si>
  <si>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</si>
  <si>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</si>
  <si>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</si>
  <si>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</si>
  <si>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</si>
  <si>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</si>
  <si>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</si>
  <si>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</si>
  <si>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</si>
  <si>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</si>
  <si>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</si>
  <si>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</si>
  <si>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</si>
  <si>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</si>
  <si>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</si>
  <si>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</si>
  <si>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</si>
  <si>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</si>
  <si>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</si>
  <si>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</si>
  <si>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</si>
  <si>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</si>
  <si>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</si>
  <si>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</si>
  <si>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</si>
  <si>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</si>
  <si>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</si>
  <si>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</si>
  <si>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</si>
  <si>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</si>
  <si>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</si>
  <si>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</si>
  <si>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</si>
  <si>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</si>
  <si>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</si>
  <si>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</si>
  <si>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</si>
  <si>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</si>
  <si>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</si>
  <si>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</si>
  <si>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</si>
  <si>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</si>
  <si>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</si>
  <si>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</si>
  <si>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</si>
  <si>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</si>
  <si>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</si>
  <si>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</si>
  <si>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</si>
  <si>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</si>
  <si>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</si>
  <si>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</si>
  <si>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</si>
  <si>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</si>
  <si>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</si>
  <si>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</si>
  <si>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</si>
  <si>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</si>
  <si>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</si>
  <si>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</si>
  <si>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</si>
  <si>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</si>
  <si>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</si>
  <si>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</si>
  <si>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</si>
  <si>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</si>
  <si>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</si>
  <si>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</si>
  <si>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</si>
  <si>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</si>
  <si>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</si>
  <si>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</si>
  <si>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</si>
  <si>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</si>
  <si>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</si>
  <si>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</si>
  <si>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</si>
  <si>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</si>
  <si>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</si>
  <si>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</si>
  <si>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</si>
  <si>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</si>
  <si>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</si>
  <si>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</si>
  <si>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</si>
  <si>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</si>
  <si>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</si>
  <si>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</si>
  <si>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</si>
  <si>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</si>
  <si>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</si>
  <si>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</si>
  <si>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</si>
  <si>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</si>
  <si>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</si>
  <si>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</si>
  <si>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</si>
  <si>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</si>
  <si>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</si>
  <si>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</si>
  <si>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</si>
  <si>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</si>
  <si>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</si>
  <si>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</si>
  <si>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</si>
  <si>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</si>
  <si>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</si>
  <si>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</si>
  <si>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</si>
  <si>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</si>
  <si>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</si>
  <si>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</si>
  <si>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</si>
  <si>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</si>
  <si>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</si>
  <si>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</si>
  <si>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</si>
  <si>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</si>
  <si>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</si>
  <si>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</si>
  <si>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</si>
  <si>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</si>
  <si>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</si>
  <si>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</si>
  <si>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</si>
  <si>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</si>
  <si>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</si>
  <si>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</si>
  <si>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</si>
  <si>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</si>
  <si>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</si>
  <si>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</si>
  <si>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</si>
  <si>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</si>
  <si>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</si>
  <si>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</si>
  <si>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</si>
  <si>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</si>
  <si>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</si>
  <si>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</si>
  <si>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</si>
  <si>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</si>
  <si>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</si>
  <si>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</si>
  <si>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</si>
  <si>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</si>
  <si>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</si>
  <si>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</si>
  <si>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</si>
  <si>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</si>
  <si>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</si>
  <si>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</si>
  <si>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</si>
  <si>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</si>
  <si>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</si>
  <si>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</si>
  <si>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</si>
  <si>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</si>
  <si>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</si>
  <si>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</si>
  <si>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</si>
  <si>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</si>
  <si>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</si>
  <si>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</si>
  <si>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</si>
  <si>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</si>
  <si>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</si>
  <si>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</si>
  <si>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</si>
  <si>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</si>
  <si>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</si>
  <si>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</si>
  <si>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</si>
  <si>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</si>
  <si>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</si>
  <si>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</si>
  <si>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</si>
  <si>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</si>
  <si>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</si>
  <si>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</si>
  <si>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</si>
  <si>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</si>
  <si>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</si>
  <si>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</si>
  <si>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</si>
  <si>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</si>
  <si>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</si>
  <si>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</si>
  <si>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</si>
  <si>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</si>
  <si>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</si>
  <si>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</si>
  <si>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</si>
  <si>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</si>
  <si>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</si>
  <si>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</si>
  <si>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</si>
  <si>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</si>
  <si>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</si>
  <si>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</si>
  <si>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</si>
  <si>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</si>
  <si>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</si>
  <si>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</si>
  <si>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</si>
  <si>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</si>
  <si>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</si>
  <si>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</si>
  <si>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</si>
  <si>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</si>
  <si>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</si>
  <si>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</si>
  <si>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</si>
  <si>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</si>
  <si>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</si>
  <si>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</si>
  <si>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</si>
  <si>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</si>
  <si>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</si>
  <si>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</si>
  <si>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</si>
  <si>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</si>
  <si>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</si>
  <si>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</si>
  <si>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</si>
  <si>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</si>
  <si>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</si>
  <si>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</si>
  <si>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</si>
  <si>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</si>
  <si>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</si>
  <si>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</si>
  <si>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</si>
  <si>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</si>
  <si>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</si>
  <si>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</si>
  <si>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</si>
  <si>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</si>
  <si>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</si>
  <si>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</si>
  <si>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</si>
  <si>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</si>
  <si>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</si>
  <si>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</si>
  <si>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</si>
  <si>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</si>
  <si>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</si>
  <si>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</si>
  <si>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</si>
  <si>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</si>
  <si>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</si>
  <si>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</si>
  <si>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</si>
  <si>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</si>
  <si>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</si>
  <si>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</si>
  <si>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</si>
  <si>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</si>
  <si>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</si>
  <si>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</si>
  <si>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</si>
  <si>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</si>
  <si>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</si>
  <si>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</si>
  <si>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</si>
  <si>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</si>
  <si>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</si>
  <si>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</si>
  <si>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</si>
  <si>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</si>
  <si>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</si>
  <si>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</si>
  <si>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</si>
  <si>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</si>
  <si>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</si>
  <si>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</si>
  <si>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</si>
  <si>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</si>
  <si>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</si>
  <si>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</si>
  <si>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</si>
  <si>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</si>
  <si>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</si>
  <si>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</si>
  <si>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</si>
  <si>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</si>
  <si>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</si>
  <si>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</si>
  <si>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</si>
  <si>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</si>
  <si>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</si>
  <si>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</si>
  <si>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</si>
  <si>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</si>
  <si>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</si>
  <si>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</si>
  <si>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</si>
  <si>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</si>
  <si>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</si>
  <si>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</si>
  <si>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</si>
  <si>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</si>
  <si>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</si>
  <si>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</si>
  <si>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</si>
  <si>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</si>
  <si>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</si>
  <si>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</si>
  <si>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</si>
  <si>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</si>
  <si>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</si>
  <si>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</si>
  <si>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</si>
  <si>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</si>
  <si>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</si>
  <si>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</si>
  <si>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</si>
  <si>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</si>
  <si>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</si>
  <si>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</si>
  <si>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</si>
  <si>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</si>
  <si>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</si>
  <si>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</si>
  <si>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</si>
  <si>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</si>
  <si>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</si>
  <si>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</si>
  <si>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</si>
  <si>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</si>
  <si>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</si>
  <si>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</si>
  <si>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</si>
  <si>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</si>
  <si>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</si>
  <si>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</si>
  <si>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</si>
  <si>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</si>
  <si>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</si>
  <si>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</si>
  <si>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</si>
  <si>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</si>
  <si>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</si>
  <si>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</si>
  <si>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</si>
  <si>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</si>
  <si>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</si>
  <si>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</si>
  <si>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</si>
  <si>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</si>
  <si>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</si>
  <si>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</si>
  <si>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</si>
  <si>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</si>
  <si>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</si>
  <si>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</si>
  <si>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</si>
  <si>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</si>
  <si>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</si>
  <si>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</si>
  <si>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</si>
  <si>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</si>
  <si>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</si>
  <si>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</si>
  <si>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</si>
  <si>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</si>
  <si>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</si>
  <si>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</si>
  <si>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</si>
  <si>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</si>
  <si>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</si>
  <si>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</si>
  <si>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</si>
  <si>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</si>
  <si>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</si>
  <si>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</si>
  <si>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</si>
  <si>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</si>
  <si>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</si>
  <si>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</si>
  <si>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</si>
  <si>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</si>
  <si>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</si>
  <si>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</si>
  <si>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</si>
  <si>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</si>
  <si>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</si>
  <si>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</si>
  <si>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</si>
  <si>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</si>
  <si>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</si>
  <si>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</si>
  <si>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</si>
  <si>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</si>
  <si>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</si>
  <si>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</si>
  <si>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</si>
  <si>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</si>
  <si>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</si>
  <si>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</si>
  <si>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</si>
  <si>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</si>
  <si>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</si>
  <si>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</si>
  <si>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</si>
  <si>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</si>
  <si>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</si>
  <si>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</si>
  <si>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</si>
  <si>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</si>
  <si>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</si>
  <si>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</si>
  <si>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</si>
  <si>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</si>
  <si>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</si>
  <si>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</si>
  <si>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</si>
  <si>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</si>
  <si>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</si>
  <si>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</si>
  <si>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</si>
  <si>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</si>
  <si>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</si>
  <si>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</si>
  <si>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</si>
  <si>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</si>
  <si>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</si>
  <si>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</si>
  <si>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</si>
  <si>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</si>
  <si>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</si>
  <si>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</si>
  <si>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</si>
  <si>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</si>
  <si>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</si>
  <si>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</si>
  <si>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</si>
  <si>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</si>
  <si>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</si>
  <si>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</si>
  <si>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</si>
  <si>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</si>
  <si>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</si>
  <si>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</si>
  <si>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</si>
  <si>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</si>
  <si>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</si>
  <si>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</si>
  <si>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</si>
  <si>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</si>
  <si>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</si>
  <si>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</si>
  <si>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</si>
  <si>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</si>
  <si>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</si>
  <si>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</si>
  <si>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</si>
  <si>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</si>
  <si>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</si>
  <si>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</si>
  <si>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</si>
  <si>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</si>
  <si>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</si>
  <si>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</si>
  <si>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</si>
  <si>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</si>
  <si>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</si>
  <si>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</si>
  <si>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</si>
  <si>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</si>
  <si>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</si>
  <si>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</si>
  <si>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</si>
  <si>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</si>
  <si>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</si>
  <si>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</si>
  <si>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</si>
  <si>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</si>
  <si>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</si>
  <si>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</si>
  <si>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</si>
  <si>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</si>
  <si>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</si>
  <si>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</si>
  <si>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</si>
  <si>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</si>
  <si>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</si>
  <si>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</si>
  <si>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</si>
  <si>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</si>
  <si>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</si>
  <si>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</si>
  <si>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</si>
  <si>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</si>
  <si>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</si>
  <si>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</si>
  <si>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</si>
  <si>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</si>
  <si>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</si>
  <si>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</si>
  <si>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</si>
  <si>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</si>
  <si>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</si>
  <si>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</si>
  <si>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</si>
  <si>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</si>
  <si>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</si>
  <si>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</si>
  <si>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</si>
  <si>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</si>
  <si>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</si>
  <si>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</si>
  <si>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</si>
  <si>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</si>
  <si>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</si>
  <si>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</si>
  <si>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</si>
  <si>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</si>
  <si>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</si>
  <si>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</si>
  <si>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</si>
  <si>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</si>
  <si>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</si>
  <si>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</si>
  <si>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</si>
  <si>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</si>
  <si>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</si>
  <si>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</si>
  <si>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</si>
  <si>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</si>
  <si>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</si>
  <si>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</si>
  <si>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</si>
  <si>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</si>
  <si>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</si>
  <si>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</si>
  <si>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</si>
  <si>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</si>
  <si>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</si>
  <si>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</si>
  <si>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</si>
  <si>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</si>
  <si>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</si>
  <si>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</si>
  <si>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</si>
  <si>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</si>
  <si>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</si>
  <si>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</si>
  <si>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</si>
  <si>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</si>
  <si>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</si>
  <si>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</si>
  <si>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</si>
  <si>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</si>
  <si>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</si>
  <si>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</si>
  <si>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</si>
  <si>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</si>
  <si>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</si>
  <si>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</si>
  <si>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</si>
  <si>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</si>
  <si>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</si>
  <si>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</si>
  <si>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</si>
  <si>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</si>
  <si>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</si>
  <si>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</si>
  <si>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</si>
  <si>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</si>
  <si>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</si>
  <si>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</si>
  <si>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</si>
  <si>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</si>
  <si>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</si>
  <si>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</si>
  <si>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</si>
  <si>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</si>
  <si>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</si>
  <si>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</si>
  <si>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</si>
  <si>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</si>
  <si>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</si>
  <si>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</si>
  <si>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</si>
  <si>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</si>
  <si>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</si>
  <si>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</si>
  <si>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</si>
  <si>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</si>
  <si>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</si>
  <si>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</si>
  <si>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</si>
  <si>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</si>
  <si>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</si>
  <si>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</si>
  <si>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</si>
  <si>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</si>
  <si>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</si>
  <si>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</si>
  <si>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</si>
  <si>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</si>
  <si>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</si>
  <si>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</si>
  <si>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</si>
  <si>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</si>
  <si>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</si>
  <si>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</si>
  <si>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</si>
  <si>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</si>
  <si>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</si>
  <si>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</si>
  <si>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</si>
  <si>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</si>
  <si>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</si>
  <si>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</si>
  <si>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</si>
  <si>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</si>
  <si>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</si>
  <si>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</si>
  <si>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</si>
  <si>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</si>
  <si>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</si>
  <si>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</si>
  <si>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</si>
  <si>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</si>
  <si>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</si>
  <si>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</si>
  <si>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</si>
  <si>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</si>
  <si>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</si>
  <si>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</si>
  <si>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</si>
  <si>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</si>
  <si>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</si>
  <si>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</si>
  <si>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</si>
  <si>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</si>
  <si>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</si>
  <si>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</si>
  <si>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</si>
  <si>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</si>
  <si>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</si>
  <si>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</si>
  <si>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</si>
  <si>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</si>
  <si>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</si>
  <si>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</si>
  <si>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</si>
  <si>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</si>
  <si>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</si>
  <si>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</si>
  <si>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</si>
  <si>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</si>
  <si>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</si>
  <si>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</si>
  <si>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</si>
  <si>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</si>
  <si>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</si>
  <si>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</si>
  <si>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</si>
  <si>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</si>
  <si>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</si>
  <si>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</si>
  <si>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</si>
  <si>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</si>
  <si>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</si>
  <si>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</si>
  <si>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</si>
  <si>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</si>
  <si>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</si>
  <si>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</si>
  <si>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</si>
  <si>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</si>
  <si>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</si>
  <si>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</si>
  <si>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</si>
  <si>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</si>
  <si>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</si>
  <si>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</si>
  <si>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</si>
  <si>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</si>
  <si>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</si>
  <si>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</si>
  <si>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</si>
  <si>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</si>
  <si>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</si>
  <si>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</si>
  <si>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</si>
  <si>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</si>
  <si>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</si>
  <si>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</si>
  <si>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</si>
  <si>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</si>
  <si>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</si>
  <si>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</si>
  <si>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</si>
  <si>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</si>
  <si>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</si>
  <si>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</si>
  <si>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</si>
  <si>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</si>
  <si>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</si>
  <si>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</si>
  <si>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</si>
  <si>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</si>
  <si>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</si>
  <si>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</si>
  <si>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</si>
  <si>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</si>
  <si>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</si>
  <si>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</si>
  <si>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</si>
  <si>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</si>
  <si>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</si>
  <si>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</si>
  <si>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</si>
  <si>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</si>
  <si>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</si>
  <si>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</si>
  <si>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</si>
  <si>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</si>
  <si>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</si>
  <si>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</si>
  <si>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</si>
  <si>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</si>
  <si>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</si>
  <si>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</si>
  <si>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</si>
  <si>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</si>
  <si>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</si>
  <si>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</si>
  <si>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</si>
  <si>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</si>
  <si>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</si>
  <si>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</si>
  <si>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</si>
  <si>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</si>
  <si>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</si>
  <si>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</si>
  <si>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</si>
  <si>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</si>
  <si>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</si>
  <si>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</si>
  <si>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</si>
  <si>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</si>
  <si>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</si>
  <si>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</si>
  <si>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</si>
  <si>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</si>
  <si>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</si>
  <si>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</si>
  <si>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</si>
  <si>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</si>
  <si>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</si>
  <si>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</si>
  <si>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</si>
  <si>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</si>
  <si>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</si>
  <si>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</si>
  <si>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</si>
  <si>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</si>
  <si>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</si>
  <si>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</si>
  <si>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</si>
  <si>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</si>
  <si>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</si>
  <si>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</si>
  <si>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</si>
  <si>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</si>
  <si>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</si>
  <si>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</si>
  <si>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</si>
  <si>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</si>
  <si>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</si>
  <si>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</si>
  <si>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</si>
  <si>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</si>
  <si>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</si>
  <si>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</si>
  <si>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</si>
  <si>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</si>
  <si>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</si>
  <si>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</si>
  <si>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</si>
  <si>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</si>
  <si>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</si>
  <si>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</si>
  <si>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</si>
  <si>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</si>
  <si>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</si>
  <si>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</si>
  <si>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</si>
  <si>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</si>
  <si>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</si>
  <si>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</si>
  <si>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</si>
  <si>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</si>
  <si>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</si>
  <si>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</si>
  <si>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</si>
  <si>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</si>
  <si>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</si>
  <si>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</si>
  <si>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</si>
  <si>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</si>
  <si>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</si>
  <si>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</si>
  <si>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</si>
  <si>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</si>
  <si>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</si>
  <si>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</si>
  <si>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</si>
  <si>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</si>
  <si>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</si>
  <si>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</si>
  <si>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</si>
  <si>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</si>
  <si>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</si>
  <si>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</si>
  <si>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</si>
  <si>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</si>
  <si>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</si>
  <si>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</si>
  <si>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</si>
  <si>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</si>
  <si>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</si>
  <si>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</si>
  <si>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</si>
  <si>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</si>
  <si>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</si>
  <si>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</si>
  <si>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</si>
  <si>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</si>
  <si>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</si>
  <si>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</si>
  <si>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</si>
  <si>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</si>
  <si>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</si>
  <si>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</si>
  <si>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</si>
  <si>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</si>
  <si>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</si>
  <si>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</si>
  <si>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</si>
  <si>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</si>
  <si>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</si>
  <si>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</si>
  <si>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</si>
  <si>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</si>
  <si>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</si>
  <si>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</si>
  <si>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</si>
  <si>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</si>
  <si>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</si>
  <si>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</si>
  <si>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</si>
  <si>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</si>
  <si>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</si>
  <si>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</si>
  <si>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</si>
  <si>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</si>
  <si>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</si>
  <si>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</si>
  <si>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</si>
  <si>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</si>
  <si>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</si>
  <si>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</si>
  <si>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</si>
  <si>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</si>
  <si>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</si>
  <si>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</si>
  <si>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</si>
  <si>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</si>
  <si>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</si>
  <si>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</si>
  <si>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</si>
  <si>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</si>
  <si>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</si>
  <si>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</si>
  <si>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</si>
  <si>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</si>
  <si>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</si>
  <si>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</si>
  <si>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</si>
  <si>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</si>
  <si>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</si>
  <si>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</si>
  <si>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</si>
  <si>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</si>
  <si>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</si>
  <si>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</si>
  <si>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</si>
  <si>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</si>
  <si>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</si>
  <si>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</si>
  <si>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</si>
  <si>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</si>
  <si>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</si>
  <si>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</si>
  <si>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</si>
  <si>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</si>
  <si>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</si>
  <si>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</si>
  <si>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</si>
  <si>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</si>
  <si>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</si>
  <si>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</si>
  <si>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</si>
  <si>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</si>
  <si>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</si>
  <si>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</si>
  <si>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</si>
  <si>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</si>
  <si>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</si>
  <si>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</si>
  <si>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</si>
  <si>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</si>
  <si>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</si>
  <si>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</si>
  <si>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</si>
  <si>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</si>
  <si>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</si>
  <si>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</si>
  <si>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</si>
  <si>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</si>
  <si>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</si>
  <si>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</si>
  <si>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</si>
  <si>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</si>
  <si>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</si>
  <si>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</si>
  <si>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</si>
  <si>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</si>
  <si>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</si>
  <si>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</si>
  <si>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</si>
  <si>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</si>
  <si>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</si>
  <si>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</si>
  <si>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</si>
  <si>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</si>
  <si>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</si>
  <si>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</si>
  <si>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</si>
  <si>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</si>
  <si>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</si>
  <si>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</si>
  <si>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</si>
  <si>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</si>
  <si>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</si>
  <si>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</si>
  <si>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</si>
  <si>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</si>
  <si>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</si>
  <si>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</si>
  <si>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</si>
  <si>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</si>
  <si>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</si>
  <si>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</si>
  <si>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</si>
  <si>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</si>
  <si>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</si>
  <si>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</si>
  <si>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</si>
  <si>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</si>
  <si>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</si>
  <si>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</si>
  <si>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</si>
  <si>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</si>
  <si>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</si>
  <si>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</si>
  <si>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</si>
  <si>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</si>
  <si>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</si>
  <si>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</si>
  <si>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</si>
  <si>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</si>
  <si>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</si>
  <si>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</si>
  <si>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</si>
  <si>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</si>
  <si>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</si>
  <si>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</si>
  <si>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</si>
  <si>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</si>
  <si>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</si>
  <si>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</si>
  <si>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</si>
  <si>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</si>
  <si>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</si>
  <si>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</si>
  <si>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</si>
  <si>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</si>
  <si>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</si>
  <si>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</si>
  <si>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</si>
  <si>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</si>
  <si>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</si>
  <si>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</si>
  <si>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</si>
  <si>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</si>
  <si>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</si>
  <si>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</si>
  <si>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</si>
  <si>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</si>
  <si>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</si>
  <si>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</si>
  <si>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</si>
  <si>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</si>
  <si>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</si>
  <si>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</si>
  <si>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</si>
  <si>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</si>
  <si>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</si>
  <si>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</si>
  <si>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</si>
  <si>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</si>
  <si>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</si>
  <si>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</si>
  <si>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</si>
  <si>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</si>
  <si>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</si>
  <si>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</si>
  <si>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</si>
  <si>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</si>
  <si>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</si>
  <si>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</si>
  <si>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</si>
  <si>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</si>
  <si>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</si>
  <si>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</si>
  <si>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</si>
  <si>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</si>
  <si>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</si>
  <si>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</si>
  <si>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</si>
  <si>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</si>
  <si>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</si>
  <si>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</si>
  <si>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</si>
  <si>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</si>
  <si>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</si>
  <si>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</si>
  <si>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</si>
  <si>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</si>
  <si>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</si>
  <si>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</si>
  <si>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</si>
  <si>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</si>
  <si>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</si>
  <si>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</si>
  <si>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</si>
  <si>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</si>
  <si>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</si>
  <si>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</si>
  <si>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</si>
  <si>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</si>
  <si>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</si>
  <si>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</si>
  <si>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</si>
  <si>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</si>
  <si>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</si>
  <si>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</si>
  <si>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</si>
  <si>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</si>
  <si>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</si>
  <si>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</si>
  <si>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</si>
  <si>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</si>
  <si>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</si>
  <si>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</si>
  <si>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</si>
  <si>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</si>
  <si>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</si>
  <si>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</si>
  <si>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</si>
  <si>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</si>
  <si>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</si>
  <si>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</si>
  <si>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</si>
  <si>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</si>
  <si>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</si>
  <si>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</si>
  <si>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</si>
  <si>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</si>
  <si>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</si>
  <si>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</si>
  <si>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</si>
  <si>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</si>
  <si>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</si>
  <si>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</si>
  <si>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</si>
  <si>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</si>
  <si>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</si>
  <si>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</si>
  <si>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</si>
  <si>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</si>
  <si>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</si>
  <si>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</si>
  <si>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</si>
  <si>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</si>
  <si>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</si>
  <si>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</si>
  <si>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</si>
  <si>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</si>
  <si>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</si>
  <si>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</si>
  <si>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</si>
  <si>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</si>
  <si>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</si>
  <si>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</si>
  <si>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</si>
  <si>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</si>
  <si>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</si>
  <si>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</si>
  <si>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</si>
  <si>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</si>
  <si>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</si>
  <si>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</si>
  <si>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</si>
  <si>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</si>
  <si>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</si>
  <si>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</si>
  <si>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</si>
  <si>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</si>
  <si>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</si>
  <si>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</si>
  <si>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</si>
  <si>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</si>
  <si>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</si>
  <si>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</si>
  <si>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</si>
  <si>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</si>
  <si>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</si>
  <si>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</si>
  <si>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</si>
  <si>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</si>
  <si>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</si>
  <si>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</si>
  <si>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</si>
  <si>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</si>
  <si>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</si>
  <si>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</si>
  <si>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</si>
  <si>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</si>
  <si>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</si>
  <si>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</si>
  <si>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</si>
  <si>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</si>
  <si>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</si>
  <si>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</si>
  <si>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</si>
  <si>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</si>
  <si>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</si>
  <si>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</si>
  <si>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</si>
  <si>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</si>
  <si>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</si>
  <si>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</si>
  <si>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</si>
  <si>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</si>
  <si>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</si>
  <si>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</si>
  <si>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</si>
  <si>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</si>
  <si>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</si>
  <si>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</si>
  <si>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</si>
  <si>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</si>
  <si>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</si>
  <si>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</si>
  <si>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</si>
  <si>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</si>
  <si>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</si>
  <si>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</si>
  <si>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</si>
  <si>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</si>
  <si>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</si>
  <si>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</si>
  <si>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</si>
  <si>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</si>
  <si>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</si>
  <si>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</si>
  <si>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</si>
  <si>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</si>
  <si>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</si>
  <si>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</si>
  <si>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</si>
  <si>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</si>
  <si>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</si>
  <si>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</si>
  <si>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</si>
  <si>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</si>
  <si>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</si>
  <si>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</si>
  <si>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</si>
  <si>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</si>
  <si>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</si>
  <si>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</si>
  <si>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</si>
  <si>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</si>
  <si>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</si>
  <si>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</si>
  <si>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</si>
  <si>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</si>
  <si>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</si>
  <si>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</si>
  <si>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</si>
  <si>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</si>
  <si>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</si>
  <si>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</si>
  <si>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</si>
  <si>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</si>
  <si>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</si>
  <si>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</si>
  <si>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</si>
  <si>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</si>
  <si>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</si>
  <si>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</si>
  <si>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</si>
  <si>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</si>
  <si>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</si>
  <si>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</si>
  <si>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</si>
  <si>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</si>
  <si>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</si>
  <si>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</si>
  <si>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</si>
  <si>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</si>
  <si>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</si>
  <si>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</si>
  <si>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</si>
  <si>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</si>
  <si>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</si>
  <si>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</si>
  <si>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</si>
  <si>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</si>
  <si>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</si>
  <si>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</si>
  <si>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</si>
  <si>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</si>
  <si>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</si>
  <si>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</si>
  <si>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</si>
  <si>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</si>
  <si>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</si>
  <si>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</si>
  <si>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</si>
  <si>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</si>
  <si>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</si>
  <si>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</si>
  <si>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</si>
  <si>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</si>
  <si>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</si>
  <si>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</si>
  <si>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</si>
  <si>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</si>
  <si>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</si>
  <si>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</si>
  <si>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</si>
  <si>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</si>
  <si>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</si>
  <si>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</si>
  <si>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</si>
  <si>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</si>
  <si>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</si>
  <si>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</si>
  <si>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</si>
  <si>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</si>
  <si>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</si>
  <si>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</si>
  <si>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</si>
  <si>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</si>
  <si>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</si>
  <si>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</si>
  <si>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</si>
  <si>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</si>
  <si>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</si>
  <si>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</si>
  <si>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</si>
  <si>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</si>
  <si>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</si>
  <si>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</si>
  <si>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</si>
  <si>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</si>
  <si>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</si>
  <si>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</si>
  <si>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</si>
  <si>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</si>
  <si>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</si>
  <si>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</si>
  <si>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</si>
  <si>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</si>
  <si>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</si>
  <si>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</si>
  <si>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</si>
  <si>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</si>
  <si>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</si>
  <si>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</si>
  <si>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</si>
  <si>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</si>
  <si>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</si>
  <si>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</si>
  <si>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</si>
  <si>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</si>
  <si>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</si>
  <si>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</si>
  <si>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</si>
  <si>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</si>
  <si>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</si>
  <si>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</si>
  <si>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</si>
  <si>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</si>
  <si>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</si>
  <si>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</si>
  <si>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</si>
  <si>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</si>
  <si>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</si>
  <si>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</si>
  <si>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</si>
  <si>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</si>
  <si>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</si>
  <si>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</si>
  <si>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</si>
  <si>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</si>
  <si>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</si>
  <si>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</si>
  <si>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</si>
  <si>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</si>
  <si>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</si>
  <si>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</si>
  <si>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</si>
  <si>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</si>
  <si>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</si>
  <si>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</si>
  <si>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</si>
  <si>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</si>
  <si>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</si>
  <si>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</si>
  <si>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</si>
  <si>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</si>
  <si>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</si>
  <si>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</si>
  <si>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</si>
  <si>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</si>
  <si>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</si>
  <si>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</si>
  <si>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</si>
  <si>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</si>
  <si>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</si>
  <si>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</si>
  <si>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</si>
  <si>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</si>
  <si>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</si>
  <si>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</si>
  <si>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</si>
  <si>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</si>
  <si>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</si>
  <si>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</si>
  <si>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</si>
  <si>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</si>
  <si>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</si>
  <si>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</si>
  <si>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</si>
  <si>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</si>
  <si>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</si>
  <si>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</si>
  <si>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</si>
  <si>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</si>
  <si>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</si>
  <si>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</si>
  <si>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</si>
  <si>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</si>
  <si>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</si>
  <si>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</si>
  <si>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</si>
  <si>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</si>
  <si>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</si>
  <si>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</si>
  <si>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</si>
  <si>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</si>
  <si>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</si>
  <si>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</si>
  <si>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</si>
  <si>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</si>
  <si>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</si>
  <si>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</si>
  <si>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</si>
  <si>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</si>
  <si>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</si>
  <si>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</si>
  <si>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</si>
  <si>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</si>
  <si>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</si>
  <si>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</si>
  <si>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</si>
  <si>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</si>
  <si>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</si>
  <si>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</si>
  <si>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</si>
  <si>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</si>
  <si>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</si>
  <si>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</si>
  <si>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</si>
  <si>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</si>
  <si>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</si>
  <si>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</si>
  <si>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</si>
  <si>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</si>
  <si>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</si>
  <si>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</si>
  <si>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</si>
  <si>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</si>
  <si>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</si>
  <si>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</si>
  <si>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</si>
  <si>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</si>
  <si>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</si>
  <si>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</si>
  <si>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</si>
  <si>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</si>
  <si>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</si>
  <si>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</si>
  <si>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</si>
  <si>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</si>
  <si>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</si>
  <si>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</si>
  <si>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</si>
  <si>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</si>
  <si>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</si>
  <si>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</si>
  <si>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</si>
  <si>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</si>
  <si>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</si>
  <si>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</si>
  <si>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</si>
  <si>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</si>
  <si>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</si>
  <si>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</si>
  <si>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</si>
  <si>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</si>
  <si>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</si>
  <si>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</si>
  <si>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</si>
  <si>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</si>
  <si>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</si>
  <si>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</si>
  <si>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</si>
  <si>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</si>
  <si>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</si>
  <si>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</si>
  <si>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</si>
  <si>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</si>
  <si>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</si>
  <si>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</si>
  <si>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</si>
  <si>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</si>
  <si>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</si>
  <si>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</si>
  <si>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</si>
  <si>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</si>
  <si>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</si>
  <si>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</si>
  <si>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</si>
  <si>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</si>
  <si>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</si>
  <si>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</si>
  <si>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</si>
  <si>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</si>
  <si>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</si>
  <si>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</si>
  <si>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</si>
  <si>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</si>
  <si>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</si>
  <si>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</si>
  <si>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</si>
  <si>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</si>
  <si>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</si>
  <si>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</si>
  <si>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</si>
  <si>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</si>
  <si>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</si>
  <si>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</si>
  <si>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</si>
  <si>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</si>
  <si>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</si>
  <si>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</si>
  <si>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</si>
  <si>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</si>
  <si>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</si>
  <si>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</si>
  <si>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</si>
  <si>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</si>
  <si>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</si>
  <si>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</si>
  <si>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</si>
  <si>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</si>
  <si>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</si>
  <si>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</si>
  <si>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</si>
  <si>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</si>
  <si>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</si>
  <si>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</si>
  <si>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</si>
  <si>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</si>
  <si>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</si>
  <si>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</si>
  <si>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</si>
  <si>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</si>
  <si>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</si>
  <si>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</si>
  <si>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</si>
  <si>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</si>
  <si>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</si>
  <si>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</si>
  <si>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</si>
  <si>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</si>
  <si>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</si>
  <si>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</si>
  <si>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</si>
  <si>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</si>
  <si>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</si>
  <si>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</si>
  <si>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</si>
  <si>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</si>
  <si>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</si>
  <si>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</si>
  <si>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</si>
  <si>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</si>
  <si>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</si>
  <si>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</si>
  <si>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</si>
  <si>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</si>
  <si>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</si>
  <si>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</si>
  <si>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</si>
  <si>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</si>
  <si>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</si>
  <si>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</si>
  <si>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</si>
  <si>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</si>
  <si>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</si>
  <si>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</si>
  <si>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</si>
  <si>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</si>
  <si>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</si>
  <si>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</si>
  <si>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</si>
  <si>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</si>
  <si>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</si>
  <si>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</si>
  <si>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</si>
  <si>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</si>
  <si>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</si>
  <si>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</si>
  <si>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</si>
  <si>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</si>
  <si>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</si>
  <si>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</si>
  <si>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</si>
  <si>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</si>
  <si>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</si>
  <si>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</si>
  <si>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</si>
  <si>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</si>
  <si>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</si>
  <si>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</si>
  <si>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</si>
  <si>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</si>
  <si>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</si>
  <si>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</si>
  <si>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</si>
  <si>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</si>
  <si>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</si>
  <si>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</si>
  <si>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</si>
  <si>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</si>
  <si>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</si>
  <si>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</si>
  <si>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</si>
  <si>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</si>
  <si>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</si>
  <si>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</si>
  <si>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</si>
  <si>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</si>
  <si>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</si>
  <si>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</si>
  <si>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</si>
  <si>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</si>
  <si>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</si>
  <si>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</si>
  <si>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</si>
  <si>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</si>
  <si>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</si>
  <si>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</si>
  <si>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</si>
  <si>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</si>
  <si>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</si>
  <si>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</si>
  <si>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</si>
  <si>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</si>
  <si>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</si>
  <si>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</si>
  <si>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</si>
  <si>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</si>
  <si>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</si>
  <si>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</si>
  <si>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</si>
  <si>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</si>
  <si>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</si>
  <si>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</si>
  <si>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</si>
  <si>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</si>
  <si>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</si>
  <si>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</si>
  <si>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</si>
  <si>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</si>
  <si>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</si>
  <si>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</si>
  <si>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</si>
  <si>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</si>
  <si>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</si>
  <si>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</si>
  <si>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</si>
  <si>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</si>
  <si>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</si>
  <si>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</si>
  <si>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</si>
  <si>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</si>
  <si>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</si>
  <si>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</si>
  <si>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</si>
  <si>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</si>
  <si>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</si>
  <si>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</si>
  <si>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</si>
  <si>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</si>
  <si>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</si>
  <si>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</si>
  <si>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</si>
  <si>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</si>
  <si>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</si>
  <si>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</si>
  <si>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</si>
  <si>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</si>
  <si>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</si>
  <si>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</si>
  <si>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</si>
  <si>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</si>
  <si>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</si>
  <si>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</si>
  <si>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</si>
  <si>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</si>
  <si>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</si>
  <si>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</si>
  <si>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</si>
  <si>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</si>
  <si>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</si>
  <si>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</si>
  <si>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</si>
  <si>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</si>
  <si>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</si>
  <si>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</si>
  <si>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</si>
  <si>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</si>
  <si>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</si>
  <si>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</si>
  <si>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</si>
  <si>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</si>
  <si>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</si>
  <si>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</si>
  <si>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</si>
  <si>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</si>
  <si>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</si>
  <si>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</si>
  <si>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</si>
  <si>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</si>
  <si>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</si>
  <si>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</si>
  <si>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</si>
  <si>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</si>
  <si>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</si>
  <si>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</si>
  <si>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</si>
  <si>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</si>
  <si>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</si>
  <si>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</si>
  <si>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</si>
  <si>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</si>
  <si>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</si>
  <si>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</si>
  <si>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</si>
  <si>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</si>
  <si>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</si>
  <si>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</si>
  <si>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</si>
  <si>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</si>
  <si>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</si>
  <si>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</si>
  <si>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</si>
  <si>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</si>
  <si>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</si>
  <si>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</si>
  <si>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</si>
  <si>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</si>
  <si>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</si>
  <si>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</si>
  <si>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</si>
  <si>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</si>
  <si>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</si>
  <si>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</si>
  <si>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</si>
  <si>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</si>
  <si>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</si>
  <si>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</si>
  <si>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</si>
  <si>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</si>
  <si>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</si>
  <si>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</si>
  <si>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</si>
  <si>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</si>
  <si>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</si>
  <si>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</si>
  <si>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</si>
  <si>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</si>
  <si>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</si>
  <si>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</si>
  <si>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</si>
  <si>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</si>
  <si>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</si>
  <si>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</si>
  <si>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</si>
  <si>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</si>
  <si>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</si>
  <si>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</si>
  <si>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</si>
  <si>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</si>
  <si>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</si>
  <si>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</si>
  <si>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</si>
  <si>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</si>
  <si>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</si>
  <si>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</si>
  <si>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</si>
  <si>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</si>
  <si>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</si>
  <si>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</si>
  <si>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</si>
  <si>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</si>
  <si>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</si>
  <si>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</si>
  <si>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</si>
  <si>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</si>
  <si>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</si>
  <si>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</si>
  <si>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</si>
  <si>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</si>
  <si>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</si>
  <si>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</si>
  <si>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</si>
  <si>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</si>
  <si>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</si>
  <si>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</si>
  <si>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</si>
  <si>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</si>
  <si>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</si>
  <si>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</si>
  <si>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</si>
  <si>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</si>
  <si>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</si>
  <si>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</si>
  <si>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</si>
  <si>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</si>
  <si>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</si>
  <si>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</si>
  <si>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</si>
  <si>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</si>
  <si>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</si>
  <si>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</si>
  <si>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</si>
  <si>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</si>
  <si>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</si>
  <si>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</si>
  <si>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</si>
  <si>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</si>
  <si>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</si>
  <si>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</si>
  <si>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</si>
  <si>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</si>
  <si>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</si>
  <si>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</si>
  <si>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</si>
  <si>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</si>
  <si>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</si>
  <si>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</si>
  <si>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</si>
  <si>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</si>
  <si>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</si>
  <si>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</si>
  <si>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</si>
  <si>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</si>
  <si>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</si>
  <si>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</si>
  <si>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</si>
  <si>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</si>
  <si>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</si>
  <si>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</si>
  <si>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</si>
  <si>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</si>
  <si>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</si>
  <si>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</si>
  <si>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</si>
  <si>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</si>
  <si>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</si>
  <si>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</si>
  <si>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</si>
  <si>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</si>
  <si>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</si>
  <si>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</si>
  <si>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</si>
  <si>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</si>
  <si>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</si>
  <si>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</si>
  <si>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</si>
  <si>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</si>
  <si>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</si>
  <si>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</si>
  <si>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</si>
  <si>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</si>
  <si>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</si>
  <si>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</si>
  <si>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</si>
  <si>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</si>
  <si>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</si>
  <si>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</si>
  <si>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</si>
  <si>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</si>
  <si>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</si>
  <si>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</si>
  <si>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</si>
  <si>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</si>
  <si>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</si>
  <si>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</si>
  <si>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</si>
  <si>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</si>
  <si>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</si>
  <si>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</si>
  <si>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</si>
  <si>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</si>
  <si>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</si>
  <si>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</si>
  <si>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</si>
  <si>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</si>
  <si>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</si>
  <si>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</si>
  <si>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</si>
  <si>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</si>
  <si>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</si>
  <si>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</si>
  <si>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</si>
  <si>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</si>
  <si>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</si>
  <si>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</si>
  <si>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</si>
  <si>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</si>
  <si>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</si>
  <si>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</si>
  <si>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</si>
  <si>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</si>
  <si>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</si>
  <si>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</si>
  <si>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</si>
  <si>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</si>
  <si>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</si>
  <si>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</si>
  <si>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</si>
  <si>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</si>
  <si>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</si>
  <si>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</si>
  <si>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</si>
  <si>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</si>
  <si>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</si>
  <si>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</si>
  <si>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</si>
  <si>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</si>
  <si>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</si>
  <si>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</si>
  <si>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</si>
  <si>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</si>
  <si>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</si>
  <si>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</si>
  <si>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</si>
  <si>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</si>
  <si>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</si>
  <si>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</si>
  <si>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</si>
  <si>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</si>
  <si>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</si>
  <si>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</si>
  <si>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</si>
  <si>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</si>
  <si>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</si>
  <si>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</si>
  <si>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</si>
  <si>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</si>
  <si>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</si>
  <si>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</si>
  <si>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</si>
  <si>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</si>
  <si>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</si>
  <si>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</si>
  <si>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</si>
  <si>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</si>
  <si>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</si>
  <si>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</si>
  <si>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</si>
  <si>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</si>
  <si>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</si>
  <si>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</si>
  <si>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</si>
  <si>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</si>
  <si>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</si>
  <si>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</si>
  <si>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</si>
  <si>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</si>
  <si>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</si>
  <si>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</si>
  <si>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</si>
  <si>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</si>
  <si>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</si>
  <si>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</si>
  <si>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</si>
  <si>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</si>
  <si>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</si>
  <si>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</si>
  <si>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</si>
  <si>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</si>
  <si>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</si>
  <si>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</si>
  <si>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</si>
  <si>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</si>
  <si>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</si>
  <si>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</si>
  <si>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</si>
  <si>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</si>
  <si>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</si>
  <si>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</si>
  <si>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</si>
  <si>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</si>
  <si>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</si>
  <si>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</si>
  <si>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</si>
  <si>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</si>
  <si>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</si>
  <si>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</si>
  <si>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</si>
  <si>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</si>
  <si>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</si>
  <si>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</si>
  <si>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</si>
  <si>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</si>
  <si>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</si>
  <si>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</si>
  <si>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</si>
  <si>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</si>
  <si>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</si>
  <si>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</si>
  <si>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</si>
  <si>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</si>
  <si>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</si>
  <si>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</si>
  <si>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</si>
  <si>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</si>
  <si>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</si>
  <si>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</si>
  <si>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</si>
  <si>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</si>
  <si>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</si>
  <si>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</si>
  <si>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</si>
  <si>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</si>
  <si>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</si>
  <si>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</si>
  <si>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</si>
  <si>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</si>
  <si>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</si>
  <si>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</si>
  <si>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</si>
  <si>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</si>
  <si>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</si>
  <si>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</si>
  <si>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</si>
  <si>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</si>
  <si>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</si>
  <si>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</si>
  <si>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</si>
  <si>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</si>
  <si>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</si>
  <si>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</si>
  <si>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</si>
  <si>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</si>
  <si>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</si>
  <si>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</si>
  <si>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</si>
  <si>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</si>
  <si>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</si>
  <si>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</si>
  <si>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</si>
  <si>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</si>
  <si>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</si>
  <si>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</si>
  <si>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</si>
  <si>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</si>
  <si>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</si>
  <si>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</si>
  <si>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</si>
  <si>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</si>
  <si>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</si>
  <si>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</si>
  <si>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</si>
  <si>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</si>
  <si>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</si>
  <si>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</si>
  <si>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</si>
  <si>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</si>
  <si>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</si>
  <si>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</si>
  <si>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</si>
  <si>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</si>
  <si>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</si>
  <si>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</si>
  <si>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</si>
  <si>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</si>
  <si>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</si>
  <si>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</si>
  <si>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</si>
  <si>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</si>
  <si>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</si>
  <si>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</si>
  <si>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</si>
  <si>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</si>
  <si>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</si>
  <si>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</si>
  <si>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</si>
  <si>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</si>
  <si>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</si>
  <si>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</si>
  <si>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</si>
  <si>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</si>
  <si>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</si>
  <si>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</si>
  <si>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</si>
  <si>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</si>
  <si>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</si>
  <si>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</si>
  <si>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</si>
  <si>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</si>
  <si>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</si>
  <si>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</si>
  <si>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</si>
  <si>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</si>
  <si>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</si>
  <si>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</si>
  <si>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</si>
  <si>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</si>
  <si>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</si>
  <si>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</si>
  <si>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</si>
  <si>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</si>
  <si>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</si>
  <si>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</si>
  <si>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</si>
  <si>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</si>
  <si>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</si>
  <si>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</si>
  <si>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</si>
  <si>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</si>
  <si>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</si>
  <si>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</si>
  <si>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</si>
  <si>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</si>
  <si>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</si>
  <si>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</si>
  <si>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</si>
  <si>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</si>
  <si>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</si>
  <si>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</si>
  <si>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</si>
  <si>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</si>
  <si>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</si>
  <si>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</si>
  <si>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</si>
  <si>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</si>
  <si>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</si>
  <si>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</si>
  <si>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</si>
  <si>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</si>
  <si>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</si>
  <si>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</si>
  <si>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</si>
  <si>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</si>
  <si>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</si>
  <si>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</si>
  <si>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</si>
  <si>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</si>
  <si>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</si>
  <si>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</si>
  <si>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</si>
  <si>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</si>
  <si>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</si>
  <si>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</si>
  <si>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</si>
  <si>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</si>
  <si>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</si>
  <si>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</si>
  <si>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</si>
  <si>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</si>
  <si>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</si>
  <si>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</si>
  <si>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</si>
  <si>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</si>
  <si>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</si>
  <si>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</si>
  <si>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</si>
  <si>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</si>
  <si>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</si>
  <si>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</si>
  <si>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</si>
  <si>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</si>
  <si>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</si>
  <si>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</si>
  <si>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</si>
  <si>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</si>
  <si>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</si>
  <si>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</si>
  <si>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</si>
  <si>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</si>
  <si>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</si>
  <si>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</si>
  <si>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</si>
  <si>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</si>
  <si>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</si>
  <si>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</si>
  <si>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</si>
  <si>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</si>
  <si>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</si>
  <si>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</si>
  <si>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</si>
  <si>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</si>
  <si>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</si>
  <si>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</si>
  <si>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</si>
  <si>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</si>
  <si>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</si>
  <si>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</si>
  <si>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</si>
  <si>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</si>
  <si>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</si>
  <si>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</si>
  <si>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</si>
  <si>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</si>
  <si>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</si>
  <si>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</si>
  <si>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</si>
  <si>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</si>
  <si>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</si>
  <si>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</si>
  <si>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</si>
  <si>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</si>
  <si>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</si>
  <si>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</si>
  <si>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</si>
  <si>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</si>
  <si>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</si>
  <si>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</si>
  <si>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</si>
  <si>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</si>
  <si>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</si>
  <si>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</si>
  <si>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</si>
  <si>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</si>
  <si>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</si>
  <si>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</si>
  <si>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</si>
  <si>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</si>
  <si>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</si>
  <si>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</si>
  <si>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</si>
  <si>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</si>
  <si>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</si>
  <si>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</si>
  <si>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</si>
  <si>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</si>
  <si>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</si>
  <si>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</si>
  <si>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</si>
  <si>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</si>
  <si>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</si>
  <si>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</si>
  <si>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</si>
  <si>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</si>
  <si>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</si>
  <si>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</si>
  <si>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</si>
  <si>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</si>
  <si>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</si>
  <si>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</si>
  <si>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</si>
  <si>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</si>
  <si>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</si>
  <si>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</si>
  <si>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</si>
  <si>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</si>
  <si>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</si>
  <si>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</si>
  <si>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</si>
  <si>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</si>
  <si>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</si>
  <si>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</si>
  <si>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</si>
  <si>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</si>
  <si>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</si>
  <si>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</si>
  <si>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</si>
  <si>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</si>
  <si>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</si>
  <si>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</si>
  <si>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</si>
  <si>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</si>
  <si>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</si>
  <si>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</si>
  <si>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</si>
  <si>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</si>
  <si>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</si>
  <si>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</si>
  <si>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</si>
  <si>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</si>
  <si>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</si>
  <si>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</si>
  <si>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</si>
  <si>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</si>
  <si>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</si>
  <si>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</si>
  <si>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</si>
  <si>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</si>
  <si>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</si>
  <si>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</si>
  <si>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</si>
  <si>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</si>
  <si>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</si>
  <si>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</si>
  <si>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</si>
  <si>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</si>
  <si>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</si>
  <si>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</si>
  <si>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</si>
  <si>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</si>
  <si>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</si>
  <si>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</si>
  <si>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</si>
  <si>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</si>
  <si>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</si>
  <si>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</si>
  <si>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</si>
  <si>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</si>
  <si>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</si>
  <si>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</si>
  <si>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</si>
  <si>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</si>
  <si>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</si>
  <si>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</si>
  <si>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</si>
  <si>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</si>
  <si>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</si>
  <si>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</si>
  <si>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</si>
  <si>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</si>
  <si>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</si>
  <si>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</si>
  <si>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</si>
  <si>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</si>
  <si>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</si>
  <si>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</si>
  <si>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</si>
  <si>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</si>
  <si>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</si>
  <si>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</si>
  <si>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</si>
  <si>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</si>
  <si>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</si>
  <si>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</si>
  <si>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</si>
  <si>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</si>
  <si>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</si>
  <si>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</si>
  <si>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</si>
  <si>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</si>
  <si>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</si>
  <si>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</si>
  <si>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</si>
  <si>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</si>
  <si>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</si>
  <si>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</si>
  <si>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</si>
  <si>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</si>
  <si>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</si>
  <si>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</si>
  <si>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</si>
  <si>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</si>
  <si>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</si>
  <si>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</si>
  <si>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</si>
  <si>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</si>
  <si>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</si>
  <si>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</si>
  <si>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</si>
  <si>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</si>
  <si>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</si>
  <si>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</si>
  <si>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</si>
  <si>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</si>
  <si>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</si>
  <si>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</si>
  <si>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</si>
  <si>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</si>
  <si>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</si>
  <si>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</si>
  <si>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</si>
  <si>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</si>
  <si>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</si>
  <si>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</si>
  <si>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</si>
  <si>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</si>
  <si>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</si>
  <si>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</si>
  <si>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</si>
  <si>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</si>
  <si>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</si>
  <si>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</si>
  <si>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</si>
  <si>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</si>
  <si>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</si>
  <si>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</si>
  <si>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</si>
  <si>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</si>
  <si>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</si>
  <si>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</si>
  <si>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</si>
  <si>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</si>
  <si>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</si>
  <si>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</si>
  <si>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</si>
  <si>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</si>
  <si>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</si>
  <si>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</si>
  <si>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</si>
  <si>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</si>
  <si>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</si>
  <si>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</si>
  <si>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</si>
  <si>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</si>
  <si>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</si>
  <si>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</si>
  <si>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</si>
  <si>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</si>
  <si>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</si>
  <si>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</si>
  <si>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</si>
  <si>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</si>
  <si>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</si>
  <si>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</si>
  <si>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</si>
  <si>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</si>
  <si>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</si>
  <si>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</si>
  <si>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</si>
  <si>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</si>
  <si>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</si>
  <si>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</si>
  <si>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</si>
  <si>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</si>
  <si>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</si>
  <si>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</si>
  <si>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</si>
  <si>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</si>
  <si>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</si>
  <si>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</si>
  <si>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</si>
  <si>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</si>
  <si>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</si>
  <si>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</si>
  <si>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</si>
  <si>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</si>
  <si>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</si>
  <si>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</si>
  <si>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</si>
  <si>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</si>
  <si>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</si>
  <si>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</si>
  <si>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</si>
  <si>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</si>
  <si>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</si>
  <si>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</si>
  <si>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</si>
  <si>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</si>
  <si>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</si>
  <si>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</si>
  <si>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</si>
  <si>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</si>
  <si>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</si>
  <si>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</si>
  <si>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</si>
  <si>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</si>
  <si>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</si>
  <si>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</si>
  <si>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</si>
  <si>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</si>
  <si>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</si>
  <si>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</si>
  <si>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</si>
  <si>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</si>
  <si>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</si>
  <si>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</si>
  <si>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</si>
  <si>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</si>
  <si>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</si>
  <si>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</si>
  <si>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</si>
  <si>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</si>
  <si>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</si>
  <si>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</si>
  <si>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</si>
  <si>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</si>
  <si>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</si>
  <si>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</si>
  <si>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</si>
  <si>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</si>
  <si>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</si>
  <si>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</si>
  <si>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</si>
  <si>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</si>
  <si>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</si>
  <si>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</si>
  <si>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</si>
  <si>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</si>
  <si>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</si>
  <si>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</si>
  <si>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</si>
  <si>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</si>
  <si>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</si>
  <si>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</si>
  <si>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</si>
  <si>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</si>
  <si>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</si>
  <si>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</si>
  <si>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</si>
  <si>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</si>
  <si>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</si>
  <si>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</si>
  <si>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</si>
  <si>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</si>
  <si>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</si>
  <si>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</si>
  <si>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</si>
  <si>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</si>
  <si>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</si>
  <si>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</si>
  <si>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</si>
  <si>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</si>
  <si>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</si>
  <si>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</si>
  <si>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</si>
  <si>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</si>
  <si>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</si>
  <si>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</si>
  <si>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</si>
  <si>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</si>
  <si>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</si>
  <si>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</si>
  <si>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</si>
  <si>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</si>
  <si>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</si>
  <si>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</si>
  <si>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</si>
  <si>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</si>
  <si>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</si>
  <si>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</si>
  <si>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</si>
  <si>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</si>
  <si>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</si>
  <si>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</si>
  <si>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</si>
  <si>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</si>
  <si>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</si>
  <si>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</si>
  <si>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</si>
  <si>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</si>
  <si>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</si>
  <si>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</si>
  <si>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</si>
  <si>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</si>
  <si>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</si>
  <si>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</si>
  <si>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</si>
  <si>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</si>
  <si>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</si>
  <si>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</si>
  <si>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</si>
  <si>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</si>
  <si>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</si>
  <si>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</si>
  <si>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</si>
  <si>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</si>
  <si>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</si>
  <si>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</si>
  <si>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</si>
  <si>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</si>
  <si>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</si>
  <si>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</si>
  <si>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</si>
  <si>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</si>
  <si>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</si>
  <si>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</si>
  <si>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</si>
  <si>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</si>
  <si>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</si>
  <si>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</si>
  <si>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</si>
  <si>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</si>
  <si>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</si>
  <si>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</si>
  <si>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</si>
  <si>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</si>
  <si>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</si>
  <si>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</si>
  <si>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</si>
  <si>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</si>
  <si>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</si>
  <si>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</si>
  <si>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</si>
  <si>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</si>
  <si>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</si>
  <si>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</si>
  <si>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</si>
  <si>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</si>
  <si>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</si>
  <si>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</si>
  <si>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</si>
  <si>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</si>
  <si>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</si>
  <si>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</si>
  <si>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</si>
  <si>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</si>
  <si>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</si>
  <si>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</si>
  <si>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</si>
  <si>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</si>
  <si>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</si>
  <si>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</si>
  <si>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</si>
  <si>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</si>
  <si>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</si>
  <si>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</si>
  <si>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</si>
  <si>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</si>
  <si>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</si>
  <si>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</si>
  <si>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</si>
  <si>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</si>
  <si>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</si>
  <si>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</si>
  <si>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</si>
  <si>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</si>
  <si>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</si>
  <si>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</si>
  <si>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</si>
  <si>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</si>
  <si>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</si>
  <si>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</si>
  <si>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</si>
  <si>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</si>
  <si>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</si>
  <si>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</si>
  <si>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</si>
  <si>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</si>
  <si>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</si>
  <si>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</si>
  <si>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</si>
  <si>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</si>
  <si>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</si>
  <si>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</si>
  <si>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</si>
  <si>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</si>
  <si>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</si>
  <si>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</si>
  <si>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</si>
  <si>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</si>
  <si>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</si>
  <si>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</si>
  <si>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</si>
  <si>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</si>
  <si>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</si>
  <si>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</si>
  <si>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</si>
  <si>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</si>
  <si>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</si>
  <si>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</si>
  <si>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</si>
  <si>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</si>
  <si>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</si>
  <si>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</si>
  <si>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</si>
  <si>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</si>
  <si>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</si>
  <si>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</si>
  <si>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</si>
  <si>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</si>
  <si>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</si>
  <si>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</si>
  <si>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</si>
  <si>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</si>
  <si>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</si>
  <si>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</si>
  <si>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</si>
  <si>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</si>
  <si>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</si>
  <si>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</si>
  <si>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</si>
  <si>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</si>
  <si>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</si>
  <si>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</si>
  <si>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</si>
  <si>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</si>
  <si>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</si>
  <si>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</si>
  <si>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</si>
  <si>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</si>
  <si>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</si>
  <si>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</si>
  <si>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</si>
  <si>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</si>
  <si>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</si>
  <si>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</si>
  <si>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</si>
  <si>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</si>
  <si>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</si>
  <si>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</si>
  <si>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</si>
  <si>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</si>
  <si>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</si>
  <si>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</si>
  <si>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</si>
  <si>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</si>
  <si>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</si>
  <si>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</si>
  <si>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</si>
  <si>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</si>
  <si>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</si>
  <si>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</si>
  <si>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</si>
  <si>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</si>
  <si>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</si>
  <si>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</si>
  <si>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</si>
  <si>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</si>
  <si>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</si>
  <si>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</si>
  <si>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</si>
  <si>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</si>
  <si>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</si>
  <si>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</si>
  <si>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</si>
  <si>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</si>
  <si>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</si>
  <si>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</si>
  <si>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</si>
  <si>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</si>
  <si>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</si>
  <si>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</si>
  <si>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</si>
  <si>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</si>
  <si>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</si>
  <si>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</si>
  <si>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</si>
  <si>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</si>
  <si>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</si>
  <si>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</si>
  <si>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</si>
  <si>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</si>
  <si>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</si>
  <si>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</si>
  <si>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</si>
  <si>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</si>
  <si>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</si>
  <si>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</si>
  <si>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</si>
  <si>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</si>
  <si>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</si>
  <si>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</si>
  <si>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</si>
  <si>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</si>
  <si>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</si>
  <si>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</si>
  <si>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</si>
  <si>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</si>
  <si>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</si>
  <si>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</si>
  <si>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</si>
  <si>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</si>
  <si>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</si>
  <si>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</si>
  <si>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</si>
  <si>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</si>
  <si>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</si>
  <si>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</si>
  <si>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</si>
  <si>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</si>
  <si>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</si>
  <si>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</si>
  <si>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</si>
  <si>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</si>
  <si>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</si>
  <si>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</si>
  <si>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</si>
  <si>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</si>
  <si>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</si>
  <si>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</si>
  <si>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</si>
  <si>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</si>
  <si>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</si>
  <si>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</si>
  <si>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</si>
  <si>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</si>
  <si>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</si>
  <si>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</si>
  <si>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</si>
  <si>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</si>
  <si>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</si>
  <si>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</si>
  <si>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</si>
  <si>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</si>
  <si>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</si>
  <si>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</si>
  <si>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</si>
  <si>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</si>
  <si>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</si>
  <si>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</si>
  <si>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</si>
  <si>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</si>
  <si>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</si>
  <si>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</si>
  <si>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</si>
  <si>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</si>
  <si>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</si>
  <si>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</si>
  <si>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</si>
  <si>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</si>
  <si>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</si>
  <si>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</si>
  <si>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</si>
  <si>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</si>
  <si>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</si>
  <si>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</si>
  <si>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</si>
  <si>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</si>
  <si>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</si>
  <si>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</si>
  <si>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</si>
  <si>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</si>
  <si>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</si>
  <si>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</si>
  <si>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</si>
  <si>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</si>
  <si>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</si>
  <si>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</si>
  <si>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</si>
  <si>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</si>
  <si>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</si>
  <si>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</si>
  <si>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</si>
  <si>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</si>
  <si>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</si>
  <si>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</si>
  <si>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</si>
  <si>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</si>
  <si>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</si>
  <si>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</si>
  <si>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</si>
  <si>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</si>
  <si>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</si>
  <si>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</si>
  <si>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</si>
  <si>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</si>
  <si>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</si>
  <si>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</si>
  <si>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</si>
  <si>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</si>
  <si>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</si>
  <si>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</si>
  <si>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</si>
  <si>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</si>
  <si>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</si>
  <si>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</si>
  <si>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</si>
  <si>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</si>
  <si>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</si>
  <si>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</si>
  <si>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</si>
  <si>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</si>
  <si>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</si>
  <si>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</si>
  <si>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</si>
  <si>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</si>
  <si>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</si>
  <si>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</si>
  <si>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</si>
  <si>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</si>
  <si>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</si>
  <si>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</si>
  <si>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</si>
  <si>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</si>
  <si>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</si>
  <si>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</si>
  <si>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</si>
  <si>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</si>
  <si>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</si>
  <si>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</si>
  <si>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</si>
  <si>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</si>
  <si>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</si>
  <si>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</si>
  <si>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</si>
  <si>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</si>
  <si>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</si>
  <si>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</si>
  <si>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</si>
  <si>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</si>
  <si>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</si>
  <si>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</si>
  <si>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</si>
  <si>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</si>
  <si>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</si>
  <si>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</si>
  <si>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</si>
  <si>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</si>
  <si>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</si>
  <si>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</si>
  <si>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</si>
  <si>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</si>
  <si>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</si>
  <si>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</si>
  <si>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</si>
  <si>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</si>
  <si>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</si>
  <si>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</si>
  <si>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</si>
  <si>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</si>
  <si>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</si>
  <si>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</si>
  <si>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</si>
  <si>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</si>
  <si>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</si>
  <si>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</si>
  <si>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</si>
  <si>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</si>
  <si>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</si>
  <si>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</si>
  <si>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</si>
  <si>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</si>
  <si>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</si>
  <si>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</si>
  <si>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</si>
  <si>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</si>
  <si>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</si>
  <si>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</si>
  <si>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</si>
  <si>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</si>
  <si>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</si>
  <si>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</si>
  <si>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</si>
  <si>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</si>
  <si>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</si>
  <si>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</si>
  <si>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</si>
  <si>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</si>
  <si>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</si>
  <si>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</si>
  <si>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</si>
  <si>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</si>
  <si>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</si>
  <si>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</si>
  <si>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</si>
  <si>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</si>
  <si>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</si>
  <si>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</si>
  <si>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</si>
  <si>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</si>
  <si>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</si>
  <si>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</si>
  <si>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</si>
  <si>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</si>
  <si>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</si>
  <si>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</si>
  <si>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</si>
  <si>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</si>
  <si>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</si>
  <si>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</si>
  <si>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</si>
  <si>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</si>
  <si>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</si>
  <si>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</si>
  <si>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</si>
  <si>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</si>
  <si>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</si>
  <si>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</si>
  <si>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</si>
  <si>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</si>
  <si>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</si>
  <si>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</si>
  <si>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</si>
  <si>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</si>
  <si>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</si>
  <si>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</si>
  <si>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</si>
  <si>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</si>
  <si>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</si>
  <si>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</si>
  <si>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</si>
  <si>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</si>
  <si>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</si>
  <si>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</si>
  <si>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</si>
  <si>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</si>
  <si>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</si>
  <si>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</si>
  <si>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</si>
  <si>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</si>
  <si>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</si>
  <si>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</si>
  <si>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</si>
  <si>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</si>
  <si>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</si>
  <si>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</si>
  <si>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</si>
  <si>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</si>
  <si>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</si>
  <si>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</si>
  <si>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</si>
  <si>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</si>
  <si>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</si>
  <si>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</si>
  <si>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</si>
  <si>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</si>
  <si>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</si>
  <si>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</si>
  <si>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</si>
  <si>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</si>
  <si>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</si>
  <si>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</si>
  <si>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</si>
  <si>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</si>
  <si>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</si>
  <si>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</si>
  <si>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</si>
  <si>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</si>
  <si>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</si>
  <si>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</si>
  <si>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</si>
  <si>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</si>
  <si>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</si>
  <si>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</si>
  <si>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</si>
  <si>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</si>
  <si>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</si>
  <si>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</si>
  <si>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</si>
  <si>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</si>
  <si>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</si>
  <si>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</si>
  <si>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</si>
  <si>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</si>
  <si>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</si>
  <si>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</si>
  <si>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</si>
  <si>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</si>
  <si>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</si>
  <si>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</si>
  <si>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</si>
  <si>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</si>
  <si>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</si>
  <si>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</si>
  <si>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</si>
  <si>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</si>
  <si>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</si>
  <si>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</si>
  <si>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</si>
  <si>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</si>
  <si>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</si>
  <si>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</si>
  <si>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</si>
  <si>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</si>
  <si>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</si>
  <si>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</si>
  <si>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</si>
  <si>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</si>
  <si>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</si>
  <si>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</si>
  <si>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</si>
  <si>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</si>
  <si>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</si>
  <si>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</si>
  <si>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</si>
  <si>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</si>
  <si>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</si>
  <si>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</si>
  <si>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</si>
  <si>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</si>
  <si>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</si>
  <si>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</si>
  <si>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</si>
  <si>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</si>
  <si>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</si>
  <si>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</si>
  <si>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</si>
  <si>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</si>
  <si>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</si>
  <si>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</si>
  <si>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</si>
  <si>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</si>
  <si>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</si>
  <si>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</si>
  <si>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</si>
  <si>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</si>
  <si>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</si>
  <si>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</si>
  <si>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</si>
  <si>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</si>
  <si>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</si>
  <si>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</si>
  <si>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</si>
  <si>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</si>
  <si>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</si>
  <si>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</si>
  <si>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</si>
  <si>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</si>
  <si>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</si>
  <si>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</si>
  <si>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</si>
  <si>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</si>
  <si>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</si>
  <si>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</si>
  <si>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</si>
  <si>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</si>
  <si>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</si>
  <si>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</si>
  <si>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</si>
  <si>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</si>
  <si>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</si>
  <si>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</si>
  <si>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</si>
  <si>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</si>
  <si>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</si>
  <si>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</si>
  <si>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</si>
  <si>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</si>
  <si>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</si>
  <si>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</si>
  <si>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</si>
  <si>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</si>
  <si>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</si>
  <si>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</si>
  <si>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</si>
  <si>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</si>
  <si>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</si>
  <si>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</si>
  <si>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</si>
  <si>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</si>
  <si>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</si>
  <si>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</si>
  <si>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</si>
  <si>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</si>
  <si>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</si>
  <si>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</si>
  <si>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</si>
  <si>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</si>
  <si>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</si>
  <si>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</si>
  <si>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</si>
  <si>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</si>
  <si>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</si>
  <si>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</si>
  <si>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</si>
  <si>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</si>
  <si>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</si>
  <si>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</si>
  <si>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</si>
  <si>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</si>
  <si>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</si>
  <si>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</si>
  <si>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</si>
  <si>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</si>
  <si>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</si>
  <si>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</si>
  <si>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</si>
  <si>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</si>
  <si>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</si>
  <si>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</si>
  <si>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</si>
  <si>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</si>
  <si>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</si>
  <si>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</si>
  <si>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</si>
  <si>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</si>
  <si>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</si>
  <si>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</si>
  <si>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</si>
  <si>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</si>
  <si>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</si>
  <si>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</si>
  <si>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</si>
  <si>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</si>
  <si>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</si>
  <si>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</si>
  <si>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</si>
  <si>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</si>
  <si>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</si>
  <si>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</si>
  <si>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</si>
  <si>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</si>
  <si>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</si>
  <si>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</si>
  <si>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</si>
  <si>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</si>
  <si>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</si>
  <si>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</si>
  <si>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</si>
  <si>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</si>
  <si>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</si>
  <si>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</si>
  <si>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</si>
  <si>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</si>
  <si>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</si>
  <si>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</si>
  <si>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</si>
  <si>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</si>
  <si>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</si>
  <si>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</si>
  <si>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</si>
  <si>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</si>
  <si>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</si>
  <si>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</si>
  <si>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</si>
  <si>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</si>
  <si>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</si>
  <si>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</si>
  <si>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</si>
  <si>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</si>
  <si>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</si>
  <si>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</si>
  <si>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</si>
  <si>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</si>
  <si>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</si>
  <si>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</si>
  <si>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</si>
  <si>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</si>
  <si>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</si>
  <si>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</si>
  <si>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</si>
  <si>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</si>
  <si>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</si>
  <si>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</si>
  <si>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</si>
  <si>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</si>
  <si>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</si>
  <si>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</si>
  <si>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</si>
  <si>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</si>
  <si>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</si>
  <si>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</si>
  <si>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</si>
  <si>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</si>
  <si>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</si>
  <si>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</si>
  <si>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</si>
  <si>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</si>
  <si>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</si>
  <si>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</si>
  <si>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</si>
  <si>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</si>
  <si>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</si>
  <si>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</si>
  <si>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</si>
  <si>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</si>
  <si>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</si>
  <si>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</si>
  <si>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</si>
  <si>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</si>
  <si>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</si>
  <si>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</si>
  <si>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</si>
  <si>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</si>
  <si>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</si>
  <si>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</si>
  <si>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</si>
  <si>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</si>
  <si>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</si>
  <si>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</si>
  <si>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</si>
  <si>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</si>
  <si>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</si>
  <si>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</si>
  <si>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</si>
  <si>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</si>
  <si>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</si>
  <si>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</si>
  <si>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</si>
  <si>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</si>
  <si>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</si>
  <si>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</si>
  <si>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</si>
  <si>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</si>
  <si>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</si>
  <si>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</si>
  <si>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</si>
  <si>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</si>
  <si>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</si>
  <si>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</si>
  <si>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</si>
  <si>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</si>
  <si>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</si>
  <si>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</si>
  <si>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</si>
  <si>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</si>
  <si>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</si>
  <si>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</si>
  <si>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</si>
  <si>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</si>
  <si>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</si>
  <si>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</si>
  <si>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</si>
  <si>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</si>
  <si>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</si>
  <si>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</si>
  <si>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</si>
  <si>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</si>
  <si>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</si>
  <si>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</si>
  <si>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</si>
  <si>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</si>
  <si>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</si>
  <si>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</si>
  <si>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</si>
  <si>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</si>
  <si>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</si>
  <si>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</si>
  <si>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</si>
  <si>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</si>
  <si>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</si>
  <si>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</si>
  <si>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</si>
  <si>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</si>
  <si>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</si>
  <si>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</si>
  <si>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</si>
  <si>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</si>
  <si>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</si>
  <si>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</si>
  <si>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</si>
  <si>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</si>
  <si>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</si>
  <si>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</si>
  <si>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</si>
  <si>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</si>
  <si>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</si>
  <si>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</si>
  <si>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</si>
  <si>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</si>
  <si>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</si>
  <si>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</si>
  <si>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</si>
  <si>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</si>
  <si>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</si>
  <si>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</si>
  <si>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</si>
  <si>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</si>
  <si>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</si>
  <si>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</si>
  <si>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</si>
  <si>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</si>
  <si>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</si>
  <si>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</si>
  <si>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</si>
  <si>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</si>
  <si>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</si>
  <si>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</si>
  <si>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</si>
  <si>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</si>
  <si>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</si>
  <si>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</si>
  <si>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</si>
  <si>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</si>
  <si>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</si>
  <si>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</si>
  <si>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</si>
  <si>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</si>
  <si>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</si>
  <si>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</si>
  <si>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</si>
  <si>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</si>
  <si>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</si>
  <si>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</si>
  <si>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</si>
  <si>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</si>
  <si>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</si>
  <si>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</si>
  <si>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</si>
  <si>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</si>
  <si>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</si>
  <si>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</si>
  <si>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</si>
  <si>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</si>
  <si>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</si>
  <si>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</si>
  <si>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</si>
  <si>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</si>
  <si>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</si>
  <si>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</si>
  <si>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</si>
  <si>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</si>
  <si>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</si>
  <si>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</si>
  <si>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</si>
  <si>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</si>
  <si>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</si>
  <si>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</si>
  <si>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</si>
  <si>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</si>
  <si>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</si>
  <si>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</si>
  <si>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</si>
  <si>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</si>
  <si>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</si>
  <si>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</si>
  <si>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</si>
  <si>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</si>
  <si>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</si>
  <si>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</si>
  <si>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</si>
  <si>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</si>
  <si>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</si>
  <si>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</si>
  <si>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</si>
  <si>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</si>
  <si>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</si>
  <si>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</si>
  <si>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</si>
  <si>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</si>
  <si>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</si>
  <si>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</si>
  <si>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</si>
  <si>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</si>
  <si>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</si>
  <si>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</si>
  <si>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</si>
  <si>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</si>
  <si>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</si>
  <si>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</si>
  <si>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</si>
  <si>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</si>
  <si>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</si>
  <si>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</si>
  <si>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</si>
  <si>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</si>
  <si>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</si>
  <si>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</si>
  <si>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</si>
  <si>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</si>
  <si>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</si>
  <si>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</si>
  <si>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</si>
  <si>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</si>
  <si>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</si>
  <si>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</si>
  <si>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</si>
  <si>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</si>
  <si>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</si>
  <si>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</si>
  <si>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</si>
  <si>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</si>
  <si>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</si>
  <si>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</si>
  <si>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</si>
  <si>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</si>
  <si>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</si>
  <si>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</si>
  <si>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</si>
  <si>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</si>
  <si>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</si>
  <si>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</si>
  <si>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</si>
  <si>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</si>
  <si>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</si>
  <si>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</si>
  <si>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</si>
  <si>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</si>
  <si>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</si>
  <si>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</si>
  <si>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</si>
  <si>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</si>
  <si>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</si>
  <si>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</si>
  <si>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</si>
  <si>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</si>
  <si>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</si>
  <si>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</si>
  <si>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</si>
  <si>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</si>
  <si>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</si>
  <si>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</si>
  <si>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</si>
  <si>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</si>
  <si>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</si>
  <si>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</si>
  <si>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</si>
  <si>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</si>
  <si>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</si>
  <si>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</si>
  <si>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</si>
  <si>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</si>
  <si>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</si>
  <si>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</si>
  <si>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</si>
  <si>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</si>
  <si>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</si>
  <si>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</si>
  <si>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</si>
  <si>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</si>
  <si>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</si>
  <si>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</si>
  <si>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</si>
  <si>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</si>
  <si>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</si>
  <si>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</si>
  <si>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</si>
  <si>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</si>
  <si>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</si>
  <si>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</si>
  <si>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</si>
  <si>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</si>
  <si>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</si>
  <si>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</si>
  <si>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</si>
  <si>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</si>
  <si>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</si>
  <si>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</si>
  <si>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</si>
  <si>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</si>
  <si>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</si>
  <si>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</si>
  <si>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</si>
  <si>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</si>
  <si>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</si>
  <si>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</si>
  <si>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</si>
  <si>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</si>
  <si>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</si>
  <si>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</si>
  <si>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</si>
  <si>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</si>
  <si>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</si>
  <si>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</si>
  <si>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</si>
  <si>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</si>
  <si>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</si>
  <si>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</si>
  <si>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</si>
  <si>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</si>
  <si>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</si>
  <si>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</si>
  <si>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</si>
  <si>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</si>
  <si>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</si>
  <si>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</si>
  <si>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</si>
  <si>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</si>
  <si>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</si>
  <si>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</si>
  <si>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</si>
  <si>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</si>
  <si>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</si>
  <si>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</si>
  <si>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</si>
  <si>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</si>
  <si>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</si>
  <si>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</si>
  <si>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</si>
  <si>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</si>
  <si>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</si>
  <si>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</si>
  <si>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</si>
  <si>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</si>
  <si>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</si>
  <si>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</si>
  <si>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</si>
  <si>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</si>
  <si>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</si>
  <si>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</si>
  <si>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</si>
  <si>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</si>
  <si>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</si>
  <si>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</si>
  <si>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</si>
  <si>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</si>
  <si>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</si>
  <si>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</si>
  <si>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</si>
  <si>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</si>
  <si>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</si>
  <si>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</si>
  <si>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</si>
  <si>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</si>
  <si>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</si>
  <si>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</si>
  <si>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</si>
  <si>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</si>
  <si>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</si>
  <si>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</si>
  <si>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</si>
  <si>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</si>
  <si>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</si>
  <si>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</si>
  <si>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</si>
  <si>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</si>
  <si>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</si>
  <si>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</si>
  <si>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</si>
  <si>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</si>
  <si>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</si>
  <si>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</si>
  <si>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</si>
  <si>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</si>
  <si>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</si>
  <si>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</si>
  <si>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</si>
  <si>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</si>
  <si>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</si>
  <si>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</si>
  <si>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</si>
  <si>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</si>
  <si>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</si>
  <si>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</si>
  <si>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</si>
  <si>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</si>
  <si>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</si>
  <si>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</si>
  <si>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</si>
  <si>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</si>
  <si>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</si>
  <si>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</si>
  <si>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</si>
  <si>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</si>
  <si>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</si>
  <si>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</si>
  <si>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</si>
  <si>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</si>
  <si>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</si>
  <si>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</si>
  <si>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</si>
  <si>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</si>
  <si>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</si>
  <si>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</si>
  <si>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</si>
  <si>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</si>
  <si>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</si>
  <si>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</si>
  <si>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</si>
  <si>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</si>
  <si>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</si>
  <si>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</si>
  <si>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</si>
  <si>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</si>
  <si>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</si>
  <si>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</si>
  <si>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</si>
  <si>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</si>
  <si>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</si>
  <si>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</si>
  <si>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</si>
  <si>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</si>
  <si>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</si>
  <si>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</si>
  <si>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</si>
  <si>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</si>
  <si>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</si>
  <si>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</si>
  <si>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</si>
  <si>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</si>
  <si>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</si>
  <si>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</si>
  <si>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</si>
  <si>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</si>
  <si>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</si>
  <si>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</si>
  <si>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</si>
  <si>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</si>
  <si>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</si>
  <si>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</si>
  <si>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</si>
  <si>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</si>
  <si>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</si>
  <si>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</si>
  <si>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</si>
  <si>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</si>
  <si>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</si>
  <si>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</si>
  <si>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</si>
  <si>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</si>
  <si>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</si>
  <si>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</si>
  <si>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</si>
  <si>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</si>
  <si>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</si>
  <si>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</si>
  <si>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</si>
  <si>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</si>
  <si>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</si>
  <si>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</si>
  <si>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</si>
  <si>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</si>
  <si>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</si>
  <si>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</si>
  <si>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</si>
  <si>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</si>
  <si>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</si>
  <si>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</si>
  <si>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</si>
  <si>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</si>
  <si>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</si>
  <si>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</si>
  <si>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</si>
  <si>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</si>
  <si>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</si>
  <si>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</si>
  <si>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</si>
  <si>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</si>
  <si>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</si>
  <si>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</si>
  <si>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</si>
  <si>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</si>
  <si>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</si>
  <si>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</si>
  <si>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</si>
  <si>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</si>
  <si>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</si>
  <si>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</si>
  <si>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</si>
  <si>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</si>
  <si>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</si>
  <si>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</si>
  <si>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</si>
  <si>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</si>
  <si>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</si>
  <si>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</si>
  <si>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</si>
  <si>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</si>
  <si>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</si>
  <si>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</si>
  <si>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</si>
  <si>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</si>
  <si>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</si>
  <si>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</si>
  <si>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</si>
  <si>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</si>
  <si>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</si>
  <si>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</si>
  <si>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</si>
  <si>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</si>
  <si>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</si>
  <si>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</si>
  <si>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</si>
  <si>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</si>
  <si>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</si>
  <si>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</si>
  <si>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</si>
  <si>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</si>
  <si>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</si>
  <si>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</si>
  <si>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</si>
  <si>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</si>
  <si>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</si>
  <si>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</si>
  <si>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</si>
  <si>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</si>
  <si>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</si>
  <si>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</si>
  <si>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</si>
  <si>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</si>
  <si>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</si>
  <si>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</si>
  <si>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</si>
  <si>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</si>
  <si>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</si>
  <si>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</si>
  <si>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</si>
  <si>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</si>
  <si>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</si>
  <si>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</si>
  <si>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</si>
  <si>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</si>
  <si>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</si>
  <si>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</si>
  <si>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</si>
  <si>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</si>
  <si>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</si>
  <si>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</si>
  <si>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</si>
  <si>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</si>
  <si>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</si>
  <si>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</si>
  <si>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</si>
  <si>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</si>
  <si>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</si>
  <si>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</si>
  <si>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</si>
  <si>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</si>
  <si>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</si>
  <si>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</si>
  <si>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</si>
  <si>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</si>
  <si>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</si>
  <si>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</si>
  <si>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</si>
  <si>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</si>
  <si>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</si>
  <si>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</si>
  <si>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</si>
  <si>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</si>
  <si>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</si>
  <si>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</si>
  <si>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</si>
  <si>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</si>
  <si>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</si>
  <si>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</si>
  <si>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</si>
  <si>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</si>
  <si>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</si>
  <si>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</si>
  <si>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</si>
  <si>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</si>
  <si>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</si>
  <si>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</si>
  <si>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</si>
  <si>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</si>
  <si>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</si>
  <si>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</si>
  <si>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</si>
  <si>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</si>
  <si>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</si>
  <si>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</si>
  <si>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</si>
  <si>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</si>
  <si>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</si>
  <si>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</si>
  <si>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</si>
  <si>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</si>
  <si>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</si>
  <si>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</si>
  <si>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</si>
  <si>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</si>
  <si>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</si>
  <si>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</si>
  <si>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</si>
  <si>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</si>
  <si>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</si>
  <si>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</si>
  <si>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</si>
  <si>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</si>
  <si>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</si>
  <si>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</si>
  <si>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</si>
  <si>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</si>
  <si>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</si>
  <si>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</si>
  <si>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</si>
  <si>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</si>
  <si>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</si>
  <si>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</si>
  <si>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</si>
  <si>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</si>
  <si>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</si>
  <si>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</si>
  <si>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</si>
  <si>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</si>
  <si>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</si>
  <si>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</si>
  <si>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</si>
  <si>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</si>
  <si>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</si>
  <si>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</si>
  <si>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</si>
  <si>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</si>
  <si>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</si>
  <si>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</si>
  <si>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</si>
  <si>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</si>
  <si>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</si>
  <si>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</si>
  <si>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</si>
  <si>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</si>
  <si>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</si>
  <si>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</si>
  <si>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</si>
  <si>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</si>
  <si>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</si>
  <si>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</si>
  <si>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</si>
  <si>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</si>
  <si>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</si>
  <si>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PCM-20251001-00001987</t>
  </si>
  <si>
    <t>site in middle of road and Sceco cutoff and can't park nearby site to connect pg</t>
  </si>
  <si>
    <t xml:space="preserv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</si>
  <si>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</si>
  <si>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</si>
  <si>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</si>
  <si>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</si>
  <si>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</si>
  <si>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PCM-20251001-00001849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</si>
  <si>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</si>
  <si>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</si>
  <si>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</si>
  <si>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</si>
  <si>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</si>
  <si>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</si>
  <si>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</si>
  <si>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</si>
  <si>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</si>
  <si>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</si>
  <si>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 xml:space="preserve"> PCM-20251001-00002000</t>
  </si>
  <si>
    <t xml:space="preserve">Site located in deep desert &amp; dangerous area under Access issue at Night , team will check morninig </t>
  </si>
  <si>
    <t>No PCM</t>
  </si>
  <si>
    <t xml:space="preserve">	2025-10-01 19:20:23</t>
  </si>
  <si>
    <t>ETA 70 Min</t>
  </si>
  <si>
    <t>PCM-20251001-00002025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</si>
</sst>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8" totalsRowShown="0" headerRowDxfId="15" dataDxfId="14" headerRowBorderDxfId="12" tableBorderDxfId="13">
  <autoFilter ref="A1:L3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268.92754768518353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15.306563888887467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9.8242129628488328E-2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45931.87597361111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45931.87597361111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45931.87597361111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45931.87597361111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45931.87597361111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45931.87597361111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45931.87597361111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45931.87597361111</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45931.87597361111</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45931.87597361111</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45931.87597361111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45931.87597361111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45931.87597361111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45931.87597361111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45931.87597361111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45931.87597361111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45931.87597361111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45931.87597361111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45931.87597361111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45931.87597361111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45931.87597361111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45931.87597361111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45931.87597361111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45931.87597361111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45931.87597361111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45931.87597361111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45931.87597361111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45931.87597361111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45931.87597361111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45931.87597361111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45931.87597361111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45931.87597361111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45931.87597361111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45931.87597361111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45931.87597361111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45931.87597361111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45931.87597361111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45931.87597361111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45931.87597361111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45931.87597361111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45931.87597361111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45931.87597361111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45931.87597361111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45931.87597361111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45931.87597361111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45931.87597361111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45931.87597361111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45931.87597361111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45931.87597361111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45931.87597361111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45931.87597361111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45931.87597361111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45931.87597361111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45931.87597361111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45931.87597361111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45931.87597361111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45931.87597361111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45931.87597361111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45931.87597361111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45931.87597361111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45931.87597361111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45931.87597361111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45931.87597361111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45931.87597361111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45931.87597361111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45931.87597361111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45931.87597361111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45931.87597361111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45931.87597361111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45931.87597361111</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11F57714-3ACB-4E52-AA7C-412E51CA2B0A}"/>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240.22419120369887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125.14889027777826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106.87613564814819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8.6504064814798767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0.17267500000161817</v>
      </c>
      <c r="H7" s="145" t="s">
        <v>39059</v>
      </c>
      <c r="I7" s="18" t="str">
        <f>IFERROR(VLOOKUP(D7,DB!A:F,6,0),"")</f>
        <v>SCECO</v>
      </c>
      <c r="J7" s="18" t="str">
        <f>IFERROR(VLOOKUP(D7,DB!A:G,7,0),"")</f>
        <v>In progress</v>
      </c>
      <c r="K7" s="101"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30273</v>
      </c>
      <c r="E8" s="131" t="s">
        <v>38964</v>
      </c>
      <c r="F8" s="132">
        <v>45931.822060185186</v>
      </c>
      <c r="G8" s="133">
        <f ca="1">IFERROR(NOW()-F8,"-")</f>
        <v>5.3913425923383329E-2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t="s">
        <v>39063</v>
      </c>
      <c r="E9" s="131"/>
      <c r="F9" s="132"/>
      <c r="G9" s="133">
        <f ca="1">IFERROR(NOW()-F9,"-")</f>
        <v>45931.87597361111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45931.87597361111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45931.87597361111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45931.87597361111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45931.87597361111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45931.87597361111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45931.87597361111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45931.87597361111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45931.87597361111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45931.87597361111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45931.87597361111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45931.87597361111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45931.87597361111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45931.87597361111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45931.87597361111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45931.87597361111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45931.87597361111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45931.87597361111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45931.87597361111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45931.87597361111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45931.87597361111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45931.87597361111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45931.87597361111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45931.87597361111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45931.87597361111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45931.87597361111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45931.87597361111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45931.87597361111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45931.87597361111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45931.87597361111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45931.87597361111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45931.87597361111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45931.87597361111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45931.87597361111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45931.87597361111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45931.87597361111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45931.87597361111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45931.87597361111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45931.87597361111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45931.87597361111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45931.87597361111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45931.87597361111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45931.87597361111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45931.87597361111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45931.87597361111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45931.87597361111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45931.87597361111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45931.87597361111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45931.87597361111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45931.87597361111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45931.87597361111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45931.87597361111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45931.87597361111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45931.87597361111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45931.87597361111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45931.87597361111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45931.87597361111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45931.87597361111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45931.87597361111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45931.87597361111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45931.87597361111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45931.87597361111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45931.87597361111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45931.87597361111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45931.87597361111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45931.87597361111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45931.87597361111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45931.87597361111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45931.87597361111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45931.87597361111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45931.87597361111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45931.87597361111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45931.87597361111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45931.87597361111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45931.87597361111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45931.87597361111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45931.87597361111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45931.87597361111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45931.87597361111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45931.87597361111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45931.87597361111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45931.87597361111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45931.87597361111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45931.87597361111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45931.87597361111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45931.87597361111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45931.87597361111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45931.87597361111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45931.87597361111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45931.87597361111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45931.87597361111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45931.87597361111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45931.87597361111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45931.87597361111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45931.87597361111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45931.87597361111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45931.87597361111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45931.87597361111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45931.87597361111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45931.87597361111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45931.87597361111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45931.87597361111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45931.87597361111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45931.87597361111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45931.87597361111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45931.87597361111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45931.87597361111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45931.87597361111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45931.87597361111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45931.87597361111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45931.87597361111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45931.87597361111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45931.87597361111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45931.87597361111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45931.87597361111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45931.87597361111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45931.87597361111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45931.87597361111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45931.87597361111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45931.87597361111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45931.87597361111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45931.87597361111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45931.87597361111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45931.87597361111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45931.87597361111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45931.87597361111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45931.87597361111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45931.87597361111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45931.87597361111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45931.87597361111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45931.87597361111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45931.87597361111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45931.87597361111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45931.87597361111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45931.87597361111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45931.87597361111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45931.87597361111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45931.87597361111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45931.87597361111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45931.87597361111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45931.87597361111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45931.87597361111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45931.87597361111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45931.87597361111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45931.87597361111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45931.87597361111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45931.87597361111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45931.87597361111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45931.87597361111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45931.87597361111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45931.87597361111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45931.87597361111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45931.87597361111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45931.87597361111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45931.87597361111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45931.87597361111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45931.87597361111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45931.87597361111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45931.87597361111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45931.87597361111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45931.87597361111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45931.87597361111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45931.87597361111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45931.87597361111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45931.87597361111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45931.87597361111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45931.87597361111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45931.87597361111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45931.87597361111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45931.87597361111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45931.87597361111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45931.87597361111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45931.87597361111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45931.87597361111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45931.87597361111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45931.87597361111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45931.87597361111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45931.87597361111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45931.87597361111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45931.87597361111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45931.87597361111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45931.87597361111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45931.87597361111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45931.87597361111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45931.87597361111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45931.87597361111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45931.87597361111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45931.87597361111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45931.87597361111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45931.87597361111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45931.87597361111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45931.87597361111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45931.87597361111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45931.87597361111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45931.87597361111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45931.87597361111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45931.87597361111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45931.87597361111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45931.87597361111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45931.87597361111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45931.87597361111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45931.87597361111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45931.87597361111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45931.87597361111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45931.87597361111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45931.87597361111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45931.87597361111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45931.87597361111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45931.87597361111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45931.87597361111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45931.87597361111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45931.87597361111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45931.87597361111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45931.87597361111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45931.87597361111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45931.87597361111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45931.87597361111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45931.87597361111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45931.87597361111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45931.87597361111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45931.87597361111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45931.87597361111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45931.87597361111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45931.87597361111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45931.87597361111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45931.87597361111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45931.87597361111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45931.87597361111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45931.87597361111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45931.87597361111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45931.87597361111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45931.87597361111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45931.87597361111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45931.87597361111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45931.87597361111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45931.87597361111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45931.87597361111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45931.87597361111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45931.87597361111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45931.87597361111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45931.87597361111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45931.87597361111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45931.87597361111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45931.87597361111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45931.87597361111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45931.87597361111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45931.87597361111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45931.87597361111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45931.87597361111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45931.87597361111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45931.87597361111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45931.87597361111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45931.87597361111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45931.87597361111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45931.87597361111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45931.87597361111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45931.87597361111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45931.87597361111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45931.87597361111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45931.87597361111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45931.87597361111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45931.87597361111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45931.87597361111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45931.87597361111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45931.87597361111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45931.87597361111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45931.87597361111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45931.87597361111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45931.87597361111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45931.87597361111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45931.87597361111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45931.87597361111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45931.87597361111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45931.87597361111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45931.87597361111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45931.87597361111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45931.87597361111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45931.87597361111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45931.87597361111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45931.87597361111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45931.87597361111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45931.87597361111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45931.87597361111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45931.87597361111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45931.87597361111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45931.87597361111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45931.87597361111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45931.87597361111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45931.87597361111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45931.87597361111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45931.87597361111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45931.87597361111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45931.87597361111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45931.87597361111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45931.87597361111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45931.87597361111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45931.87597361111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45931.87597361111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45931.87597361111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45931.87597361111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45931.87597361111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45931.87597361111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45931.87597361111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45931.87597361111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45931.87597361111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45931.87597361111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45931.87597361111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45931.87597361111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45931.87597361111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45931.87597361111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45931.87597361111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45931.87597361111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45931.87597361111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45931.87597361111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45931.87597361111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45931.87597361111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45931.87597361111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45931.87597361111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45931.87597361111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45931.87597361111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45931.87597361111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45931.87597361111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45931.87597361111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45931.87597361111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45931.87597361111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45931.87597361111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45931.87597361111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45931.87597361111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45931.87597361111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45931.87597361111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45931.87597361111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45931.87597361111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45931.87597361111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45931.87597361111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45931.87597361111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45931.87597361111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45931.87597361111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45931.87597361111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45931.87597361111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45931.87597361111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45931.87597361111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45931.87597361111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45931.87597361111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45931.87597361111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45931.87597361111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45931.87597361111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45931.87597361111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45931.87597361111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45931.87597361111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45931.87597361111</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45931.87597361111</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45931.87597361111</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45931.87597361111</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45931.87597361111</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45931.87597361111</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45931.87597361111</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45931.87597361111</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45931.87597361111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45931.87597361111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45931.87597361111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45931.87597361111</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45931.87597361111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45931.87597361111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45931.87597361111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45931.87597361111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45931.87597361111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45931.87597361111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45931.87597361111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45931.87597361111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45931.87597361111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45931.87597361111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45931.87597361111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45931.87597361111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45931.87597361111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45931.87597361111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45931.87597361111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45931.87597361111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45931.87597361111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45931.87597361111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45931.87597361111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45931.87597361111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45931.87597361111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45931.87597361111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45931.87597361111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45931.87597361111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45931.87597361111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45931.87597361111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45931.87597361111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45931.87597361111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45931.87597361111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45931.87597361111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45931.87597361111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45931.87597361111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45931.87597361111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45931.87597361111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45931.87597361111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45931.87597361111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45931.87597361111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45931.87597361111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45931.87597361111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45931.87597361111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45931.87597361111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45931.87597361111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45931.87597361111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45931.87597361111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45931.87597361111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45931.87597361111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45931.87597361111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45931.87597361111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45931.87597361111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45931.87597361111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45931.87597361111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45931.87597361111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45931.87597361111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45931.87597361111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45931.87597361111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45931.87597361111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45931.87597361111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45931.87597361111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45931.87597361111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45931.87597361111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45931.87597361111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45931.87597361111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45931.87597361111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45931.87597361111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45931.87597361111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45931.87597361111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45931.87597361111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45931.87597361111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45931.87597361111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45931.87597361111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45931.87597361111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45931.87597361111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45931.87597361111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45931.87597361111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45931.87597361111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45931.87597361111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45931.87597361111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45931.87597361111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45931.87597361111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45931.87597361111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45931.87597361111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45931.87597361111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45931.87597361111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45931.87597361111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45931.87597361111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45931.87597361111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45931.87597361111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45931.87597361111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45931.87597361111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45931.87597361111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45931.87597361111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45931.87597361111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45931.87597361111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45931.87597361111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45931.87597361111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45931.87597361111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45931.87597361111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45931.87597361111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45931.87597361111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45931.87597361111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45931.87597361111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45931.87597361111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45931.87597361111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45931.87597361111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45931.87597361111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45931.87597361111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45931.87597361111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45931.87597361111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45931.87597361111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45931.87597361111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45931.87597361111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45931.87597361111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45931.87597361111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45931.87597361111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45931.87597361111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45931.87597361111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45931.87597361111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45931.87597361111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45931.87597361111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45931.87597361111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45931.87597361111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45931.87597361111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45931.87597361111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45931.87597361111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45931.87597361111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45931.87597361111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45931.87597361111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45931.87597361111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45931.87597361111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45931.87597361111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45931.87597361111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45931.87597361111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45931.87597361111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45931.87597361111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45931.87597361111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45931.87597361111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45931.87597361111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45931.87597361111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45931.87597361111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45931.87597361111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45931.87597361111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45931.87597361111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45931.87597361111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45931.87597361111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45931.87597361111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45931.87597361111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45931.87597361111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45931.87597361111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45931.87597361111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45931.87597361111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45931.87597361111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45931.87597361111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45931.87597361111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45931.87597361111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45931.87597361111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45931.87597361111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45931.87597361111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45931.87597361111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45931.87597361111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45931.87597361111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45931.87597361111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45931.87597361111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45931.87597361111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45931.87597361111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45931.87597361111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45931.87597361111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45931.87597361111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45931.87597361111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45931.87597361111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45931.87597361111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45931.87597361111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45931.87597361111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45931.87597361111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45931.87597361111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45931.87597361111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45931.87597361111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45931.87597361111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45931.87597361111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45931.87597361111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45931.87597361111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45931.87597361111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45931.87597361111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45931.87597361111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45931.87597361111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45931.87597361111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45931.87597361111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45931.87597361111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45931.87597361111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45931.87597361111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45931.87597361111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45931.87597361111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45931.87597361111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45931.87597361111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45931.87597361111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45931.87597361111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45931.87597361111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45931.87597361111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45931.87597361111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45931.87597361111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45931.87597361111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45931.87597361111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45931.87597361111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45931.87597361111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45931.87597361111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45931.87597361111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45931.87597361111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45931.87597361111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45931.87597361111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45931.87597361111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45931.87597361111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45931.87597361111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45931.87597361111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45931.87597361111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45931.87597361111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45931.87597361111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45931.87597361111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45931.87597361111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45931.87597361111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45931.87597361111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45931.87597361111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45931.87597361111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45931.87597361111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45931.87597361111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45931.87597361111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45931.87597361111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45931.87597361111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45931.87597361111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45931.87597361111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45931.87597361111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45931.87597361111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45931.87597361111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45931.87597361111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45931.87597361111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45931.87597361111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45931.87597361111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45931.87597361111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45931.87597361111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45931.87597361111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45931.87597361111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45931.87597361111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45931.87597361111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45931.87597361111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45931.87597361111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45931.87597361111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45931.87597361111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45931.87597361111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45931.87597361111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45931.87597361111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45931.87597361111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45931.87597361111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45931.87597361111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45931.87597361111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45931.87597361111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45931.87597361111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45931.87597361111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45931.87597361111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45931.87597361111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45931.87597361111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45931.87597361111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45931.87597361111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45931.87597361111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45931.87597361111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45931.87597361111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45931.87597361111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45931.87597361111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45931.87597361111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45931.87597361111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45931.87597361111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45931.87597361111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45931.87597361111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45931.87597361111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45931.87597361111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45931.87597361111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45931.87597361111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45931.87597361111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45931.87597361111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45931.87597361111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45931.87597361111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45931.87597361111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45931.87597361111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45931.87597361111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45931.87597361111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45931.87597361111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45931.87597361111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45931.87597361111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45931.87597361111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45931.87597361111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45931.87597361111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45931.87597361111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45931.87597361111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45931.87597361111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45931.87597361111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45931.87597361111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45931.87597361111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45931.87597361111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45931.87597361111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45931.87597361111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45931.87597361111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45931.87597361111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45931.87597361111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45931.87597361111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45931.87597361111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45931.87597361111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45931.87597361111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45931.87597361111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45931.87597361111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45931.87597361111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45931.87597361111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45931.87597361111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45931.87597361111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45931.87597361111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45931.87597361111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45931.87597361111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45931.87597361111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45931.87597361111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45931.87597361111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45931.87597361111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45931.87597361111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45931.87597361111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45931.87597361111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45931.87597361111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45931.87597361111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45931.87597361111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45931.87597361111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45931.87597361111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45931.87597361111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45931.87597361111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45931.87597361111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45931.87597361111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45931.87597361111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45931.87597361111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45931.87597361111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45931.87597361111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45931.87597361111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45931.87597361111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45931.87597361111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45931.87597361111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45931.87597361111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45931.87597361111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45931.87597361111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45931.87597361111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45931.87597361111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45931.87597361111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45931.87597361111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45931.87597361111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45931.87597361111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45931.87597361111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45931.87597361111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45931.87597361111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45931.87597361111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45931.87597361111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45931.87597361111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45931.87597361111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45931.87597361111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45931.87597361111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45931.87597361111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45931.87597361111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45931.87597361111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45931.87597361111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45931.87597361111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45931.87597361111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45931.87597361111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45931.87597361111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45931.87597361111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45931.87597361111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45931.87597361111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45931.87597361111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45931.87597361111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45931.87597361111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45931.87597361111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45931.87597361111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45931.87597361111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45931.87597361111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45931.87597361111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45931.87597361111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45931.87597361111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45931.87597361111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45931.87597361111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45931.87597361111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45931.87597361111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45931.87597361111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45931.87597361111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45931.87597361111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45931.87597361111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45931.87597361111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45931.87597361111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45931.87597361111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45931.87597361111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45931.87597361111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45931.87597361111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45931.87597361111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45931.87597361111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45931.87597361111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45931.87597361111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45931.87597361111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45931.87597361111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45931.87597361111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45931.87597361111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45931.87597361111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45931.87597361111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45931.87597361111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45931.87597361111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45931.87597361111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45931.87597361111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45931.87597361111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45931.87597361111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45931.87597361111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45931.87597361111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45931.87597361111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45931.87597361111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45931.87597361111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45931.87597361111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45931.87597361111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45931.87597361111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45931.87597361111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45931.87597361111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45931.87597361111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45931.87597361111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45931.87597361111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45931.87597361111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45931.87597361111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45931.87597361111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45931.87597361111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45931.87597361111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45931.87597361111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45931.87597361111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45931.87597361111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45931.87597361111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45931.87597361111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45931.87597361111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45931.87597361111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45931.87597361111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45931.87597361111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45931.87597361111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45931.87597361111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45931.87597361111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45931.87597361111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45931.87597361111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45931.87597361111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45931.87597361111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45931.87597361111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45931.87597361111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45931.87597361111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45931.87597361111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45931.87597361111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45931.87597361111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45931.87597361111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45931.87597361111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45931.87597361111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45931.87597361111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45931.87597361111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45931.87597361111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45931.87597361111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45931.87597361111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45931.87597361111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45931.87597361111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45931.87597361111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45931.87597361111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45931.87597361111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45931.87597361111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45931.87597361111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45931.87597361111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45931.87597361111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45931.87597361111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45931.87597361111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45931.87597361111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45931.87597361111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45931.87597361111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45931.87597361111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45931.87597361111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45931.87597361111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45931.87597361111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45931.87597361111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45931.87597361111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45931.87597361111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45931.87597361111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45931.87597361111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45931.87597361111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45931.87597361111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45931.87597361111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45931.87597361111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45931.87597361111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45931.87597361111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45931.87597361111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45931.87597361111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45931.87597361111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45931.87597361111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45931.87597361111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45931.87597361111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45931.87597361111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45931.87597361111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45931.87597361111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45931.87597361111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45931.87597361111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45931.87597361111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45931.87597361111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45931.87597361111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45931.87597361111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45931.87597361111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45931.87597361111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45931.87597361111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45931.87597361111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45931.87597361111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45931.87597361111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45931.87597361111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45931.87597361111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45931.87597361111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45931.87597361111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45931.87597361111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45931.87597361111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45931.87597361111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45931.87597361111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45931.87597361111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45931.87597361111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45931.87597361111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45931.87597361111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45931.87597361111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45931.87597361111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45931.87597361111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45931.87597361111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45931.87597361111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45931.87597361111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45931.87597361111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45931.87597361111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45931.87597361111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45931.87597361111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45931.87597361111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45931.87597361111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45931.87597361111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45931.87597361111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45931.87597361111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45931.87597361111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45931.87597361111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45931.87597361111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45931.87597361111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45931.87597361111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45931.87597361111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45931.87597361111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45931.87597361111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45931.87597361111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45931.87597361111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45931.87597361111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45931.87597361111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45931.87597361111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45931.87597361111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45931.87597361111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45931.87597361111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45931.87597361111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45931.87597361111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45931.87597361111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45931.87597361111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45931.87597361111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45931.87597361111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45931.87597361111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45931.87597361111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45931.87597361111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45931.87597361111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45931.87597361111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45931.87597361111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45931.87597361111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45931.87597361111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45931.87597361111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45931.87597361111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45931.87597361111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45931.87597361111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45931.87597361111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45931.87597361111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45931.87597361111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45931.87597361111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45931.87597361111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45931.87597361111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45931.87597361111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45931.87597361111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45931.87597361111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45931.87597361111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45931.87597361111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45931.87597361111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45931.87597361111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45931.87597361111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45931.87597361111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45931.87597361111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45931.87597361111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45931.87597361111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45931.87597361111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45931.87597361111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45931.87597361111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45931.87597361111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45931.87597361111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45931.87597361111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45931.87597361111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45931.87597361111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45931.87597361111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45931.87597361111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45931.87597361111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45931.87597361111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45931.87597361111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45931.87597361111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45931.87597361111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45931.87597361111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45931.87597361111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45931.87597361111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45931.87597361111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45931.87597361111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45931.87597361111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45931.87597361111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45931.87597361111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45931.87597361111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45931.87597361111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45931.87597361111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45931.87597361111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45931.87597361111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45931.87597361111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45931.87597361111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45931.87597361111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45931.87597361111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45931.87597361111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45931.87597361111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45931.87597361111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45931.87597361111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45931.87597361111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45931.87597361111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45931.87597361111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45931.87597361111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45931.87597361111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45931.87597361111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45931.87597361111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45931.87597361111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45931.87597361111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45931.87597361111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45931.87597361111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45931.87597361111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45931.87597361111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45931.87597361111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45931.87597361111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45931.87597361111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45931.87597361111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45931.87597361111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45931.87597361111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45931.87597361111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45931.87597361111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45931.87597361111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45931.87597361111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45931.87597361111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45931.87597361111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45931.87597361111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45931.87597361111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45931.87597361111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45931.87597361111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45931.87597361111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45931.87597361111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45931.87597361111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45931.87597361111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45931.87597361111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45931.87597361111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45931.87597361111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45931.87597361111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45931.87597361111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45931.87597361111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45931.87597361111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45931.87597361111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45931.87597361111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45931.87597361111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45931.87597361111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45931.87597361111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45931.87597361111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45931.87597361111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45931.87597361111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45931.87597361111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45931.87597361111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45931.87597361111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45931.87597361111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45931.87597361111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45931.87597361111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45931.87597361111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45931.87597361111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45931.87597361111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45931.87597361111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45931.87597361111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45931.87597361111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45931.87597361111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45931.87597361111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45931.87597361111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45931.87597361111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45931.87597361111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45931.87597361111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45931.87597361111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45931.87597361111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45931.87597361111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45931.87597361111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45931.87597361111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45931.87597361111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45931.87597361111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45931.87597361111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45931.87597361111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45931.87597361111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45931.87597361111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45931.87597361111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45931.87597361111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45931.87597361111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45931.87597361111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45931.87597361111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45931.87597361111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45931.87597361111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45931.87597361111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45931.87597361111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45931.87597361111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45931.87597361111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45931.87597361111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45931.87597361111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45931.87597361111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45931.87597361111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45931.87597361111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45931.87597361111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45931.87597361111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45931.87597361111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45931.87597361111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45931.87597361111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45931.87597361111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45931.87597361111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45931.87597361111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45931.87597361111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45931.87597361111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45931.87597361111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45931.87597361111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45931.87597361111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45931.87597361111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45931.87597361111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45931.87597361111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45931.87597361111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45931.87597361111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45931.87597361111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45931.87597361111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45931.87597361111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45931.87597361111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45931.87597361111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45931.87597361111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45931.87597361111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45931.87597361111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45931.87597361111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45931.87597361111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45931.87597361111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45931.87597361111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45931.87597361111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45931.87597361111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45931.87597361111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45931.87597361111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45931.87597361111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45931.87597361111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45931.87597361111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45931.87597361111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45931.87597361111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45931.87597361111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45931.87597361111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45931.87597361111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45931.87597361111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45931.87597361111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45931.87597361111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45931.87597361111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45931.87597361111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45931.87597361111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45931.87597361111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45931.87597361111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45931.87597361111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45931.87597361111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45931.87597361111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45931.87597361111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45931.87597361111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45931.87597361111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45931.87597361111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45931.87597361111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45931.87597361111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45931.87597361111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45931.87597361111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45931.87597361111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45931.87597361111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45931.87597361111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45931.87597361111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45931.87597361111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45931.87597361111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45931.87597361111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45931.87597361111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45931.87597361111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45931.87597361111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45931.87597361111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45931.87597361111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45931.87597361111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45931.87597361111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45931.87597361111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45931.87597361111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45931.87597361111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45931.87597361111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45931.87597361111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45931.87597361111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45931.87597361111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45931.87597361111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45931.87597361111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45931.87597361111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45931.87597361111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45931.87597361111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45931.87597361111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45931.87597361111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45931.87597361111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45931.87597361111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45931.87597361111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45931.87597361111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45931.87597361111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45931.87597361111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45931.87597361111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45931.87597361111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45931.87597361111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45931.87597361111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45931.87597361111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45931.87597361111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45931.87597361111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45931.87597361111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45931.87597361111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45931.87597361111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45931.87597361111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45931.87597361111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45931.87597361111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45931.87597361111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45931.87597361111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45931.87597361111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45931.87597361111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45931.87597361111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45931.87597361111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45931.87597361111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45931.87597361111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45931.87597361111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45931.87597361111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45931.87597361111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45931.87597361111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45931.87597361111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45931.87597361111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45931.87597361111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45931.87597361111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45931.87597361111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45931.87597361111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45931.87597361111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45931.87597361111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45931.87597361111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45931.87597361111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45931.87597361111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45931.87597361111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45931.87597361111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45931.87597361111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45931.87597361111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45931.87597361111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45931.87597361111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45931.87597361111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45931.87597361111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45931.87597361111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45931.87597361111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45931.87597361111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45931.87597361111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45931.87597361111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45931.87597361111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45931.87597361111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45931.87597361111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45931.87597361111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45931.87597361111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45931.87597361111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45931.87597361111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45931.87597361111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45931.87597361111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45931.87597361111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45931.87597361111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45931.87597361111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45931.87597361111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45931.87597361111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45931.87597361111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45931.87597361111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45931.87597361111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45931.87597361111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45931.87597361111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45931.87597361111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45931.87597361111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45931.87597361111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45931.87597361111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45931.87597361111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45931.87597361111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45931.87597361111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45931.87597361111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45931.87597361111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45931.87597361111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45931.87597361111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45931.87597361111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45931.87597361111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45931.87597361111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45931.87597361111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45931.87597361111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45931.87597361111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45931.87597361111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45931.87597361111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45931.87597361111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45931.87597361111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45931.87597361111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45931.87597361111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45931.87597361111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45931.87597361111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45931.87597361111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45931.87597361111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45931.87597361111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45931.87597361111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45931.87597361111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45931.87597361111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45931.87597361111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45931.87597361111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45931.87597361111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45931.87597361111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45931.87597361111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45931.87597361111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45931.87597361111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45931.87597361111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45931.87597361111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45931.87597361111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45931.87597361111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45931.87597361111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45931.87597361111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45931.87597361111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45931.87597361111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45931.87597361111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45931.87597361111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45931.87597361111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45931.87597361111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45931.87597361111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45931.87597361111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45931.87597361111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45931.87597361111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45931.87597361111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45931.87597361111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45931.87597361111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45931.87597361111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45931.87597361111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45931.87597361111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45931.87597361111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45931.87597361111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45931.87597361111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45931.87597361111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45931.87597361111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45931.87597361111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45931.87597361111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45931.87597361111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45931.87597361111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45931.87597361111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45931.87597361111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45931.87597361111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45931.87597361111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45931.87597361111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45931.87597361111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45931.87597361111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45931.87597361111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45931.87597361111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45931.87597361111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45931.87597361111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45931.87597361111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45931.87597361111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45931.87597361111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45931.87597361111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45931.87597361111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45931.87597361111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45931.87597361111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45931.87597361111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45931.87597361111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45931.87597361111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45931.87597361111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45931.87597361111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45931.87597361111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45931.87597361111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45931.87597361111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45931.87597361111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45931.87597361111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45931.87597361111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45931.87597361111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45931.87597361111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45931.87597361111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45931.87597361111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45931.87597361111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45931.87597361111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45931.87597361111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45931.87597361111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45931.87597361111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45931.87597361111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45931.87597361111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45931.87597361111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45931.87597361111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45931.87597361111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45931.87597361111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45931.87597361111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45931.87597361111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45931.87597361111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45931.87597361111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45931.87597361111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45931.87597361111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45931.87597361111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45931.87597361111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45931.87597361111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45931.87597361111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45931.87597361111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45931.87597361111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45931.87597361111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45931.87597361111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45931.87597361111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45931.87597361111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45931.87597361111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45931.87597361111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45931.87597361111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45931.87597361111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45931.87597361111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45931.87597361111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45931.87597361111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45931.87597361111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45931.87597361111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45931.87597361111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45931.87597361111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45931.87597361111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45931.87597361111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45931.87597361111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45931.87597361111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45931.87597361111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45931.87597361111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45931.87597361111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45931.87597361111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45931.87597361111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45931.87597361111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45931.87597361111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45931.87597361111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45931.87597361111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45931.87597361111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45931.87597361111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45931.87597361111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45931.87597361111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45931.87597361111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45931.87597361111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45931.87597361111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45931.87597361111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45931.87597361111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45931.87597361111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45931.87597361111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45931.87597361111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45931.87597361111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45931.87597361111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45931.87597361111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45931.87597361111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45931.87597361111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45931.87597361111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45931.87597361111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45931.87597361111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45931.87597361111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45931.87597361111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45931.87597361111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45931.87597361111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45931.87597361111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45931.87597361111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45931.87597361111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45931.87597361111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45931.87597361111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45931.87597361111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45931.87597361111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45931.87597361111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45931.87597361111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45931.87597361111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45931.87597361111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45931.87597361111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45931.87597361111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45931.87597361111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45931.87597361111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45931.87597361111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45931.87597361111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45931.87597361111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45931.87597361111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45931.87597361111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45931.87597361111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45931.87597361111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45931.87597361111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45931.87597361111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45931.87597361111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45931.87597361111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45931.87597361111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45931.87597361111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45931.87597361111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45931.87597361111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45931.87597361111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45931.87597361111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45931.87597361111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45931.87597361111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45931.87597361111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45931.87597361111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45931.87597361111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45931.87597361111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45931.87597361111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45931.87597361111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45931.87597361111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45931.87597361111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45931.87597361111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45931.87597361111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45931.87597361111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45931.87597361111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45931.87597361111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45931.87597361111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45931.87597361111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45931.87597361111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45931.87597361111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45931.87597361111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45931.87597361111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45931.87597361111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45931.87597361111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45931.87597361111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45931.87597361111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45931.87597361111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45931.87597361111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45931.87597361111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45931.87597361111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45931.87597361111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45931.87597361111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45931.87597361111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45931.87597361111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45931.87597361111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45931.87597361111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45931.87597361111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45931.87597361111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45931.87597361111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45931.87597361111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45931.87597361111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45931.87597361111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45931.87597361111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45931.87597361111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45931.87597361111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45931.87597361111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45931.87597361111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45931.87597361111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45931.87597361111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45931.87597361111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45931.87597361111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45931.87597361111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45931.87597361111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45931.87597361111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45931.87597361111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45931.87597361111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45931.87597361111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45931.87597361111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45931.87597361111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45931.87597361111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45931.87597361111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45931.87597361111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45931.87597361111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45931.87597361111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45931.87597361111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45931.87597361111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45931.87597361111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45931.87597361111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45931.87597361111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45931.87597361111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45931.87597361111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45931.87597361111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45931.87597361111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45931.87597361111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45931.87597361111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45931.87597361111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45931.87597361111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45931.87597361111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45931.87597361111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45931.87597361111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45931.87597361111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45931.87597361111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45931.87597361111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45931.87597361111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45931.87597361111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45931.87597361111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45931.87597361111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45931.87597361111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45931.87597361111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45931.87597361111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45931.87597361111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45931.87597361111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45931.87597361111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45931.87597361111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45931.87597361111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45931.87597361111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45931.87597361111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45931.87597361111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45931.87597361111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45931.87597361111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45931.87597361111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45931.87597361111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45931.87597361111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45931.87597361111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45931.87597361111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45931.87597361111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45931.87597361111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45931.87597361111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45931.87597361111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45931.87597361111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45931.87597361111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45931.87597361111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45931.87597361111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45931.87597361111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45931.87597361111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45931.87597361111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45931.87597361111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45931.87597361111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45931.87597361111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45931.87597361111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45931.87597361111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45931.87597361111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45931.87597361111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45931.87597361111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45931.87597361111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45931.87597361111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45931.87597361111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45931.87597361111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45931.87597361111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45931.87597361111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45931.87597361111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45931.87597361111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45931.87597361111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45931.87597361111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45931.87597361111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45931.87597361111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45931.87597361111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45931.87597361111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45931.87597361111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45931.87597361111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45931.87597361111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45931.87597361111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45931.87597361111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45931.87597361111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45931.87597361111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11" sqref="K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228.39525601851346</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0.98569583333301125</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1</v>
      </c>
      <c r="D4" s="107" t="s">
        <v>36450</v>
      </c>
      <c r="E4" s="112" t="s">
        <v>38964</v>
      </c>
      <c r="F4" s="113">
        <v>45931.763715277775</v>
      </c>
      <c r="G4" s="114">
        <f ca="1">IFERROR(NOW()-F4,"")</f>
        <v>0.11225833333446644</v>
      </c>
      <c r="H4" s="113">
        <v>45931.758009259262</v>
      </c>
      <c r="I4" s="110" t="str">
        <f>IFERROR(VLOOKUP(D4,DB!A:F,6,0),"")</f>
        <v>Generator-SG</v>
      </c>
      <c r="J4" s="110" t="str">
        <f>IFERROR(VLOOKUP(D4,DB!A:G,7,0),"")</f>
        <v>No BB Shifted</v>
      </c>
      <c r="K4" s="115" t="s">
        <v>39070</v>
      </c>
      <c r="L4" s="107" t="str">
        <f>IFERROR(VLOOKUP(D4,DB!A:I,9,0),"")</f>
        <v>Latis</v>
      </c>
    </row>
    <row r="5" spans="1:16" ht="15" customHeight="1">
      <c r="A5" s="110"/>
      <c r="B5" s="110" t="str">
        <f>IFERROR(VLOOKUP(D5,DB!A:K,11,0),"")</f>
        <v/>
      </c>
      <c r="C5" s="111"/>
      <c r="D5" s="107"/>
      <c r="E5" s="112"/>
      <c r="F5" s="113"/>
      <c r="G5" s="114">
        <f ca="1">IFERROR(NOW()-F5,"")</f>
        <v>45931.87597361111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45931.87597361111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45931.87597361111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45931.87597361111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45931.87597361111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45931.87597361111</v>
      </c>
      <c r="H10" s="113"/>
      <c r="I10" s="110" t="str">
        <f>IFERROR(VLOOKUP(D10,DB!A:F,6,0),"")</f>
        <v/>
      </c>
      <c r="J10" s="110" t="str">
        <f>IFERROR(VLOOKUP(D10,DB!A:G,7,0),"")</f>
        <v/>
      </c>
      <c r="K10" s="115"/>
      <c r="L10" s="107" t="str">
        <f>IFERROR(VLOOKUP(D10,DB!A:I,9,0),"")</f>
        <v/>
      </c>
    </row>
    <row r="11" spans="1:16" ht="15" customHeight="1">
      <c r="A11" s="110"/>
      <c r="B11" s="110" t="str">
        <f>IFERROR(VLOOKUP(D12,DB!A:K,11,0),"")</f>
        <v/>
      </c>
      <c r="C11" s="111"/>
      <c r="D11" s="144"/>
      <c r="E11" s="112"/>
      <c r="F11" s="113"/>
      <c r="G11" s="114">
        <f ca="1">IFERROR(NOW()-F11,"")</f>
        <v>45931.87597361111</v>
      </c>
      <c r="H11" s="113"/>
      <c r="I11" s="110" t="str">
        <f>IFERROR(VLOOKUP(D12,DB!A:F,6,0),"")</f>
        <v/>
      </c>
      <c r="J11" s="110" t="str">
        <f>IFERROR(VLOOKUP(D12,DB!A:G,7,0),"")</f>
        <v/>
      </c>
      <c r="K11" s="115"/>
      <c r="L11" s="107" t="str">
        <f>IFERROR(VLOOKUP(D12,DB!A:I,9,0),"")</f>
        <v/>
      </c>
    </row>
    <row r="12" spans="1:16" ht="15" customHeight="1">
      <c r="A12" s="110"/>
      <c r="B12" s="110" t="str">
        <f>IFERROR(VLOOKUP(#REF!,DB!A:K,11,0),"")</f>
        <v/>
      </c>
      <c r="C12" s="111"/>
      <c r="D12" s="107"/>
      <c r="E12" s="112"/>
      <c r="F12" s="113"/>
      <c r="G12" s="114">
        <f ca="1">IFERROR(NOW()-F12,"")</f>
        <v>45931.87597361111</v>
      </c>
      <c r="H12" s="113"/>
      <c r="I12" s="110" t="str">
        <f>IFERROR(VLOOKUP(#REF!,DB!A:F,6,0),"")</f>
        <v/>
      </c>
      <c r="J12" s="110" t="str">
        <f>IFERROR(VLOOKUP(#REF!,DB!A:G,7,0),"")</f>
        <v/>
      </c>
      <c r="K12" s="115"/>
      <c r="L12" s="107" t="str">
        <f>IFERROR(VLOOKUP(#REF!,DB!A:I,9,0),"")</f>
        <v/>
      </c>
    </row>
    <row r="13" spans="1:16" ht="15" customHeight="1">
      <c r="A13" s="110"/>
      <c r="B13" s="110" t="str">
        <f>IFERROR(VLOOKUP(D13,DB!A:K,11,0),"")</f>
        <v/>
      </c>
      <c r="C13" s="111"/>
      <c r="D13" s="107"/>
      <c r="E13" s="112"/>
      <c r="F13" s="113"/>
      <c r="G13" s="114">
        <f ca="1">IFERROR(NOW()-F13,"")</f>
        <v>45931.87597361111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45931.87597361111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45931.87597361111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45931.87597361111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45931.87597361111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45931.87597361111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45931.87597361111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45931.87597361111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45931.87597361111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45931.87597361111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45931.87597361111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45931.87597361111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45931.87597361111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45931.87597361111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45931.87597361111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45931.87597361111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45931.87597361111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45931.87597361111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45931.87597361111</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40.043913425921346</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5.6870962962930207</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140"/>
      <c r="E4" s="37"/>
      <c r="F4" s="38"/>
      <c r="G4" s="39">
        <f ca="1">IFERROR(NOW()-F4,"-")</f>
        <v>45931.87597361111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45931.87597361111</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45931.87597361111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45931.87597361111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45931.87597361111</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45931.87597361111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45931.87597361111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45931.87597361111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45931.87597361111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45931.87597361111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45931.87597361111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45931.87597361111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45931.87597361111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45931.87597361111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45931.87597361111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45931.87597361111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45931.87597361111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45931.87597361111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45931.87597361111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45931.87597361111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45931.87597361111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45931.87597361111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45931.87597361111</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45931.87597361111</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45931.87597361111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45931.87597361111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45931.87597361111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45931.87597361111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45931.87597361111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45931.87597361111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45931.87597361111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45931.87597361111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45931.87597361111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45931.87597361111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45931.87597361111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45931.87597361111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45931.87597361111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45931.87597361111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45931.87597361111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45931.87597361111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45931.87597361111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45931.87597361111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45931.87597361111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45931.87597361111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45931.87597361111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45931.87597361111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45931.87597361111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45931.87597361111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45931.87597361111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45931.87597361111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45931.87597361111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45931.87597361111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45931.87597361111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45931.87597361111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45931.87597361111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45931.87597361111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45931.87597361111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45931.87597361111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45931.87597361111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45931.87597361111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45931.87597361111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45931.87597361111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45931.87597361111</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45931.87597361111</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45931.87597361111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45931.87597361111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45931.87597361111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45931.87597361111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45931.87597361111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45931.87597361111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45931.87597361111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45931.87597361111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45931.87597361111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45931.87597361111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45931.87597361111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45931.87597361111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45931.87597361111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45931.87597361111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45931.87597361111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45931.87597361111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45931.87597361111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45931.87597361111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45931.87597361111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45931.87597361111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45931.87597361111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45931.87597361111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45931.87597361111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45931.87597361111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45931.87597361111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45931.87597361111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45931.87597361111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45931.87597361111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45931.87597361111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45931.87597361111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45931.87597361111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45931.87597361111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45931.87597361111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45931.87597361111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45931.87597361111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45931.87597361111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45931.87597361111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45931.87597361111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45931.87597361111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45931.87597361111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45931.87597361111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45931.87597361111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45931.87597361111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45931.87597361111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45931.87597361111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45931.87597361111</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45931.87597361111</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45931.87597361111</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45931.87597361111</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45931.87597361111</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45931.87597361111</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45931.87597361111</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45931.87597361111</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45931.87597361111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45931.87597361111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45931.87597361111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45931.87597361111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45931.87597361111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45931.87597361111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45931.87597361111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45931.87597361111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45931.87597361111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45931.87597361111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45931.87597361111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45931.87597361111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45931.87597361111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45931.87597361111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45931.87597361111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45931.87597361111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45931.87597361111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45931.87597361111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45931.87597361111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45931.87597361111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45931.87597361111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45931.87597361111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45931.87597361111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45931.87597361111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45931.87597361111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45931.87597361111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45931.87597361111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45931.87597361111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45931.87597361111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45931.87597361111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45931.87597361111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45931.87597361111</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45931.87597361111</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45931.87597361111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45931.87597361111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45931.87597361111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45931.87597361111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45931.87597361111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45931.87597361111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45931.87597361111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45931.87597361111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45931.87597361111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45931.87597361111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45931.87597361111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45931.87597361111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45931.87597361111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45931.87597361111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45931.87597361111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45931.87597361111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45931.87597361111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45931.87597361111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45931.87597361111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45931.87597361111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45931.87597361111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45931.87597361111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45931.87597361111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45931.87597361111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45931.87597361111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45931.87597361111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45931.87597361111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45931.87597361111</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45931.87597361111</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45931.87597361111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45931.87597361111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45931.87597361111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45931.87597361111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45931.87597361111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45931.87597361111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45931.87597361111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45931.87597361111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45931.87597361111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45931.87597361111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45931.87597361111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45931.87597361111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45931.87597361111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45931.87597361111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45931.87597361111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45931.87597361111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45931.87597361111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45931.87597361111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45931.87597361111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45931.87597361111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45931.87597361111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45931.87597361111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45931.87597361111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45931.87597361111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45931.87597361111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45931.87597361111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45931.87597361111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45931.87597361111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45931.87597361111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45931.87597361111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45931.87597361111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45931.87597361111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45931.87597361111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45931.87597361111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45931.87597361111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45931.87597361111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45931.87597361111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45931.87597361111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45931.87597361111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45931.87597361111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45931.87597361111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45931.87597361111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45931.87597361111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45931.87597361111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45931.87597361111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45931.87597361111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45931.87597361111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45931.87597361111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45931.87597361111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45931.87597361111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45931.87597361111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45931.87597361111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45931.87597361111</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45931.87597361111</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8"/>
  <sheetViews>
    <sheetView workbookViewId="0">
      <selection activeCell="K7" sqref="K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2.7322583333298098</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5.1031263888871763</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45927.117546296293</v>
      </c>
      <c r="G4" s="142">
        <f ca="1">IFERROR(NOW()-F4,"-")</f>
        <v>4.7584273148167995</v>
      </c>
      <c r="H4" s="140">
        <v>45926.848171296297</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39080</v>
      </c>
      <c r="B5" s="140" t="str">
        <f>IFERROR(VLOOKUP(D5,DB!A:K,11,0),"")</f>
        <v>R6</v>
      </c>
      <c r="C5" s="140">
        <v>2</v>
      </c>
      <c r="D5" s="140" t="s">
        <v>38941</v>
      </c>
      <c r="E5" s="140" t="s">
        <v>39076</v>
      </c>
      <c r="F5" s="141">
        <v>45931.827256944445</v>
      </c>
      <c r="G5" s="142">
        <f ca="1">IFERROR(NOW()-F5,"-")</f>
        <v>4.8716666664404329E-2</v>
      </c>
      <c r="H5" s="141">
        <v>45931.799745370372</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39082</v>
      </c>
      <c r="B6" s="140" t="str">
        <f>IFERROR(VLOOKUP(D6,DB!A:K,11,0),"")</f>
        <v>R6</v>
      </c>
      <c r="C6" s="140">
        <v>5</v>
      </c>
      <c r="D6" s="140" t="s">
        <v>38885</v>
      </c>
      <c r="E6" s="140" t="s">
        <v>39076</v>
      </c>
      <c r="F6" s="141"/>
      <c r="G6" s="142">
        <f ca="1">IFERROR(NOW()-F6,"-")</f>
        <v>45931.87597361111</v>
      </c>
      <c r="H6" s="141" t="s">
        <v>39083</v>
      </c>
      <c r="I6" s="140" t="str">
        <f>IFERROR(VLOOKUP(D6,DB!A:F,6,0),"")</f>
        <v>SCECO</v>
      </c>
      <c r="J6" s="140" t="str">
        <f>IFERROR(VLOOKUP(D6,DB!A:G,7,0),"")</f>
        <v>Good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39085</v>
      </c>
      <c r="B7" s="140" t="str">
        <f>IFERROR(VLOOKUP(D7,DB!A:K,11,0),"")</f>
        <v>R6</v>
      </c>
      <c r="C7" s="140">
        <v>3</v>
      </c>
      <c r="D7" s="140" t="s">
        <v>32068</v>
      </c>
      <c r="E7" s="140" t="s">
        <v>39076</v>
      </c>
      <c r="F7" s="141">
        <v>45931.840162037035</v>
      </c>
      <c r="G7" s="142">
        <f ca="1">IFERROR(NOW()-F7,"-")</f>
        <v>3.5811574074614327E-2</v>
      </c>
      <c r="H7" s="141">
        <v>45931.824236111112</v>
      </c>
      <c r="I7" s="140" t="str">
        <f>IFERROR(VLOOKUP(D7,DB!A:F,6,0),"")</f>
        <v>SCECO</v>
      </c>
      <c r="J7" s="140" t="str">
        <f>IFERROR(VLOOKUP(D7,DB!A:G,7,0),"")</f>
        <v>Dead</v>
      </c>
      <c r="K7" s="140" t="s">
        <v>39084</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0"/>
      <c r="G8" s="140">
        <f ca="1">IFERROR(NOW()-F8,"-")</f>
        <v>45931.87597361111</v>
      </c>
      <c r="H8" s="140"/>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21"/>
      <c r="B9" s="140" t="str">
        <f>IFERROR(VLOOKUP(D9,DB!A:K,11,0),"")</f>
        <v/>
      </c>
      <c r="C9" s="140"/>
      <c r="D9" s="140"/>
      <c r="E9" s="140"/>
      <c r="F9" s="140"/>
      <c r="G9" s="140">
        <f ca="1">IFERROR(NOW()-F9,"-")</f>
        <v>45931.87597361111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45931.87597361111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45931.87597361111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45931.87597361111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45931.87597361111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45931.87597361111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45931.87597361111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45931.87597361111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45931.87597361111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45931.87597361111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45931.87597361111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45931.87597361111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45931.87597361111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45931.87597361111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45931.87597361111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45931.87597361111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45931.87597361111</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45931.87597361111</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45931.87597361111</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45931.87597361111</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45931.87597361111</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45931.87597361111</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45931.87597361111</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45931.87597361111</v>
      </c>
      <c r="H32" s="140"/>
      <c r="I32" s="140" t="str">
        <f>IFERROR(VLOOKUP(D32,DB!A:F,6,0),"")</f>
        <v/>
      </c>
      <c r="J32" s="140" t="str">
        <f>IFERROR(VLOOKUP(D32,DB!A:G,7,0),"")</f>
        <v/>
      </c>
      <c r="K32" s="140"/>
      <c r="L32" s="140" t="str">
        <f>IFERROR(VLOOKUP(D32,DB!A:I,9,0),"")</f>
        <v/>
      </c>
    </row>
    <row r="33" spans="1:12" ht="31.5" customHeight="1">
      <c r="A33" s="121"/>
      <c r="B33" s="120" t="str">
        <f>IFERROR(VLOOKUP(D33,DB!A:K,11,0),"")</f>
        <v/>
      </c>
      <c r="C33" s="122"/>
      <c r="D33" s="120"/>
      <c r="E33" s="123"/>
      <c r="F33" s="124"/>
      <c r="G33" s="89">
        <f ca="1">IFERROR(NOW()-F33,"-")</f>
        <v>45931.87597361111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45931.87597361111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45931.87597361111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45931.87597361111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45931.87597361111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45931.87597361111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45931.87597361111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45931.87597361111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45931.87597361111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45931.87597361111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45931.87597361111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45931.87597361111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45931.87597361111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45931.87597361111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45931.87597361111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45931.87597361111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45931.87597361111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45931.87597361111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45931.87597361111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45931.87597361111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45931.87597361111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45931.87597361111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45931.87597361111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45931.87597361111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45931.87597361111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45931.87597361111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45931.87597361111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45931.87597361111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45931.87597361111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45931.87597361111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45931.87597361111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45931.87597361111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45931.87597361111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45931.87597361111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45931.87597361111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45931.87597361111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45931.87597361111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45931.87597361111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45931.87597361111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45931.87597361111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45931.87597361111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45931.87597361111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45931.87597361111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45931.87597361111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45931.87597361111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45931.87597361111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45931.87597361111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45931.87597361111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45931.87597361111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45931.87597361111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45931.87597361111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45931.87597361111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45931.87597361111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45931.87597361111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45931.87597361111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45931.87597361111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45931.87597361111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45931.87597361111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45931.87597361111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45931.87597361111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45931.87597361111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45931.87597361111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45931.87597361111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45931.87597361111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45931.87597361111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45931.87597361111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45931.87597361111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45931.87597361111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45931.87597361111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45931.87597361111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45931.87597361111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45931.87597361111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45931.87597361111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45931.87597361111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45931.87597361111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45931.87597361111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45931.87597361111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45931.87597361111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45931.87597361111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45931.87597361111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45931.87597361111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45931.87597361111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45931.87597361111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45931.87597361111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45931.87597361111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45931.87597361111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45931.87597361111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45931.87597361111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45931.87597361111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45931.87597361111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45931.87597361111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45931.87597361111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45931.87597361111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45931.87597361111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45931.87597361111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45931.87597361111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45931.87597361111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45931.87597361111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45931.87597361111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45931.87597361111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45931.87597361111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45931.87597361111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45931.87597361111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45931.87597361111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45931.87597361111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45931.87597361111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45931.87597361111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45931.87597361111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45931.87597361111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45931.87597361111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45931.87597361111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45931.87597361111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45931.87597361111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45931.87597361111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45931.87597361111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45931.87597361111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45931.87597361111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45931.87597361111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45931.87597361111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45931.87597361111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45931.87597361111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45931.87597361111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45931.87597361111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45931.87597361111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45931.87597361111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45931.87597361111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45931.87597361111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45931.87597361111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45931.87597361111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45931.87597361111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45931.87597361111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45931.87597361111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45931.87597361111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45931.87597361111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45931.87597361111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45931.87597361111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45931.87597361111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45931.87597361111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45931.87597361111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45931.87597361111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45931.87597361111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45931.87597361111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45931.87597361111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45931.87597361111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45931.87597361111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45931.87597361111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45931.87597361111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45931.87597361111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45931.87597361111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45931.87597361111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45931.87597361111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45931.87597361111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45931.87597361111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45931.87597361111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45931.87597361111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45931.87597361111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45931.87597361111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45931.87597361111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45931.87597361111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45931.87597361111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45931.87597361111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45931.87597361111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45931.87597361111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45931.87597361111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45931.87597361111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45931.87597361111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45931.87597361111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45931.87597361111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45931.87597361111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45931.87597361111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45931.87597361111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45931.87597361111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45931.87597361111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45931.87597361111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45931.87597361111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45931.87597361111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45931.87597361111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45931.87597361111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45931.87597361111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45931.87597361111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45931.87597361111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45931.87597361111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45931.87597361111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45931.87597361111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45931.87597361111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45931.87597361111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45931.87597361111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45931.87597361111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45931.87597361111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45931.87597361111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45931.87597361111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45931.87597361111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45931.87597361111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45931.87597361111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45931.87597361111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45931.87597361111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45931.87597361111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45931.87597361111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45931.87597361111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45931.87597361111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45931.87597361111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45931.87597361111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45931.87597361111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45931.87597361111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45931.87597361111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45931.87597361111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45931.87597361111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45931.87597361111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45931.87597361111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45931.87597361111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45931.87597361111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45931.87597361111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45931.87597361111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45931.87597361111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45931.87597361111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45931.87597361111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45931.87597361111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45931.87597361111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45931.87597361111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45931.87597361111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45931.87597361111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45931.87597361111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45931.87597361111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45931.87597361111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45931.87597361111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45931.87597361111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45931.87597361111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45931.87597361111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45931.87597361111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45931.87597361111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45931.87597361111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45931.87597361111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45931.87597361111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45931.87597361111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45931.87597361111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45931.87597361111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45931.87597361111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45931.87597361111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45931.87597361111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45931.87597361111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45931.87597361111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45931.87597361111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45931.87597361111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45931.87597361111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45931.87597361111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45931.87597361111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45931.87597361111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45931.87597361111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45931.87597361111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45931.87597361111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45931.87597361111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45931.87597361111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45931.87597361111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45931.87597361111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45931.87597361111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45931.87597361111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45931.87597361111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45931.87597361111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45931.87597361111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45931.87597361111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45931.87597361111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45931.87597361111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45931.87597361111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45931.87597361111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45931.87597361111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45931.87597361111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45931.87597361111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45931.87597361111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45931.87597361111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45931.87597361111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45931.87597361111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45931.87597361111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45931.87597361111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45931.87597361111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45931.87597361111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45931.87597361111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45931.87597361111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45931.87597361111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45931.87597361111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45931.87597361111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45931.87597361111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45931.87597361111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45931.87597361111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45931.87597361111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45931.87597361111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45931.87597361111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45931.87597361111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45931.87597361111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45931.87597361111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45931.87597361111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45931.87597361111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45931.87597361111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45931.87597361111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45931.87597361111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45931.87597361111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45931.87597361111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45931.87597361111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45931.87597361111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45931.87597361111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45931.87597361111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45931.87597361111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45931.87597361111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45931.87597361111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45931.87597361111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45931.87597361111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45931.87597361111</v>
      </c>
      <c r="H338" s="124"/>
      <c r="I338" s="120" t="str">
        <f>IFERROR(VLOOKUP(D338,DB!A:F,6,0),"")</f>
        <v/>
      </c>
      <c r="J338" s="119" t="str">
        <f>IFERROR(VLOOKUP(D338,DB!A:G,7,0),"")</f>
        <v/>
      </c>
      <c r="K338" s="125"/>
      <c r="L338" s="126" t="str">
        <f>IFERROR(VLOOKUP(D338,DB!A:I,9,0),"")</f>
        <v/>
      </c>
    </row>
  </sheetData>
  <dataValidations count="2">
    <dataValidation allowBlank="1" showInputMessage="1" showErrorMessage="1" sqref="E1" xr:uid="{380493DB-286A-4683-AF55-C78F04945A49}"/>
    <dataValidation type="list" allowBlank="1" showInputMessage="1" showErrorMessage="1" sqref="D9:D17 E8:E3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2025-10-01T18:03:08Z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