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52" documentId="13_ncr:1_{F6CB121F-512D-4AA6-A0C1-0FB36C537598}" xr6:coauthVersionLast="47" xr6:coauthVersionMax="47" xr10:uidLastSave="{E41A0EE2-DCF8-4440-B0C6-73CF79DA599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<sst xmlns="http://schemas.openxmlformats.org/spreadsheetml/2006/main" count="178607" uniqueCount="39087">
  <si>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</si>
  <si>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</si>
  <si>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</si>
  <si>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</si>
  <si>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</si>
  <si>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</si>
  <si>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</si>
  <si>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</si>
  <si>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</si>
  <si>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</si>
  <si>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</si>
  <si>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</si>
  <si>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</si>
  <si>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</si>
  <si>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</si>
  <si>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</si>
  <si>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</si>
  <si>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</si>
  <si>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</si>
  <si>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</si>
  <si>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</si>
  <si>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</si>
  <si>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</si>
  <si>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</si>
  <si>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</si>
  <si>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</si>
  <si>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</si>
  <si>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</si>
  <si>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</si>
  <si>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</si>
  <si>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</si>
  <si>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</si>
  <si>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</si>
  <si>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</si>
  <si>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</si>
  <si>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</si>
  <si>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</si>
  <si>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</si>
  <si>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</si>
  <si>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</si>
  <si>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</si>
  <si>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</si>
  <si>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</si>
  <si>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</si>
  <si>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</si>
  <si>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</si>
  <si>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</si>
  <si>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</si>
  <si>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</si>
  <si>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</si>
  <si>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</si>
  <si>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</si>
  <si>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</si>
  <si>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</si>
  <si>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</si>
  <si>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</si>
  <si>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</si>
  <si>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</si>
  <si>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</si>
  <si>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</si>
  <si>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</si>
  <si>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</si>
  <si>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</si>
  <si>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</si>
  <si>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</si>
  <si>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</si>
  <si>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</si>
  <si>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</si>
  <si>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</si>
  <si>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</si>
  <si>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</si>
  <si>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</si>
  <si>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</si>
  <si>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</si>
  <si>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</si>
  <si>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</si>
  <si>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</si>
  <si>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</si>
  <si>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</si>
  <si>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</si>
  <si>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</si>
  <si>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</si>
  <si>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</si>
  <si>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</si>
  <si>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</si>
  <si>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</si>
  <si>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</si>
  <si>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</si>
  <si>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</si>
  <si>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</si>
  <si>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</si>
  <si>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</si>
  <si>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</si>
  <si>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</si>
  <si>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</si>
  <si>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</si>
  <si>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</si>
  <si>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</si>
  <si>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</si>
  <si>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</si>
  <si>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</si>
  <si>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</si>
  <si>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</si>
  <si>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</si>
  <si>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</si>
  <si>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</si>
  <si>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</si>
  <si>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</si>
  <si>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</si>
  <si>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</si>
  <si>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</si>
  <si>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</si>
  <si>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</si>
  <si>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</si>
  <si>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</si>
  <si>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</si>
  <si>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</si>
  <si>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</si>
  <si>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</si>
  <si>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</si>
  <si>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</si>
  <si>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</si>
  <si>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</si>
  <si>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</si>
  <si>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</si>
  <si>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</si>
  <si>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</si>
  <si>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</si>
  <si>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</si>
  <si>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</si>
  <si>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</si>
  <si>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</si>
  <si>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</si>
  <si>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</si>
  <si>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</si>
  <si>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</si>
  <si>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</si>
  <si>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</si>
  <si>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</si>
  <si>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</si>
  <si>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</si>
  <si>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</si>
  <si>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</si>
  <si>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</si>
  <si>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</si>
  <si>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</si>
  <si>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</si>
  <si>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</si>
  <si>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</si>
  <si>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</si>
  <si>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</si>
  <si>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</si>
  <si>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</si>
  <si>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</si>
  <si>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</si>
  <si>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</si>
  <si>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</si>
  <si>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</si>
  <si>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</si>
  <si>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</si>
  <si>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</si>
  <si>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</si>
  <si>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</si>
  <si>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</si>
  <si>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</si>
  <si>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</si>
  <si>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</si>
  <si>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</si>
  <si>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</si>
  <si>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</si>
  <si>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</si>
  <si>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</si>
  <si>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</si>
  <si>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</si>
  <si>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</si>
  <si>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</si>
  <si>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</si>
  <si>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</si>
  <si>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</si>
  <si>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</si>
  <si>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</si>
  <si>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</si>
  <si>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</si>
  <si>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</si>
  <si>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</si>
  <si>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</si>
  <si>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</si>
  <si>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</si>
  <si>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</si>
  <si>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</si>
  <si>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</si>
  <si>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</si>
  <si>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</si>
  <si>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</si>
  <si>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</si>
  <si>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</si>
  <si>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</si>
  <si>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</si>
  <si>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</si>
  <si>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</si>
  <si>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</si>
  <si>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</si>
  <si>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</si>
  <si>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</si>
  <si>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</si>
  <si>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</si>
  <si>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</si>
  <si>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</si>
  <si>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</si>
  <si>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</si>
  <si>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</si>
  <si>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</si>
  <si>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</si>
  <si>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</si>
  <si>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</si>
  <si>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</si>
  <si>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</si>
  <si>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</si>
  <si>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</si>
  <si>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</si>
  <si>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</si>
  <si>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</si>
  <si>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</si>
  <si>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</si>
  <si>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</si>
  <si>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</si>
  <si>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</si>
  <si>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</si>
  <si>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</si>
  <si>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</si>
  <si>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</si>
  <si>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</si>
  <si>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</si>
  <si>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</si>
  <si>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</si>
  <si>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</si>
  <si>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</si>
  <si>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</si>
  <si>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</si>
  <si>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</si>
  <si>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</si>
  <si>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</si>
  <si>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</si>
  <si>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</si>
  <si>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</si>
  <si>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</si>
  <si>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</si>
  <si>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</si>
  <si>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</si>
  <si>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</si>
  <si>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</si>
  <si>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</si>
  <si>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</si>
  <si>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</si>
  <si>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</si>
  <si>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</si>
  <si>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</si>
  <si>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</si>
  <si>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</si>
  <si>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</si>
  <si>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</si>
  <si>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</si>
  <si>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</si>
  <si>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</si>
  <si>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</si>
  <si>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</si>
  <si>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</si>
  <si>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</si>
  <si>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</si>
  <si>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</si>
  <si>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</si>
  <si>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</si>
  <si>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</si>
  <si>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</si>
  <si>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</si>
  <si>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</si>
  <si>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</si>
  <si>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</si>
  <si>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</si>
  <si>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</si>
  <si>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</si>
  <si>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</si>
  <si>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</si>
  <si>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</si>
  <si>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</si>
  <si>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</si>
  <si>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</si>
  <si>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</si>
  <si>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</si>
  <si>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</si>
  <si>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</si>
  <si>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</si>
  <si>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</si>
  <si>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</si>
  <si>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</si>
  <si>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</si>
  <si>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</si>
  <si>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</si>
  <si>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</si>
  <si>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</si>
  <si>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</si>
  <si>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</si>
  <si>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</si>
  <si>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</si>
  <si>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</si>
  <si>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</si>
  <si>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</si>
  <si>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</si>
  <si>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</si>
  <si>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</si>
  <si>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</si>
  <si>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</si>
  <si>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</si>
  <si>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</si>
  <si>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</si>
  <si>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</si>
  <si>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</si>
  <si>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</si>
  <si>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</si>
  <si>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</si>
  <si>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</si>
  <si>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</si>
  <si>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</si>
  <si>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</si>
  <si>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</si>
  <si>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</si>
  <si>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</si>
  <si>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</si>
  <si>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</si>
  <si>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</si>
  <si>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</si>
  <si>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</si>
  <si>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</si>
  <si>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</si>
  <si>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</si>
  <si>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</si>
  <si>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</si>
  <si>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</si>
  <si>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</si>
  <si>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</si>
  <si>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</si>
  <si>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</si>
  <si>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</si>
  <si>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</si>
  <si>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</si>
  <si>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</si>
  <si>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</si>
  <si>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</si>
  <si>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</si>
  <si>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</si>
  <si>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</si>
  <si>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</si>
  <si>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</si>
  <si>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</si>
  <si>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</si>
  <si>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</si>
  <si>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</si>
  <si>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</si>
  <si>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</si>
  <si>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</si>
  <si>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</si>
  <si>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</si>
  <si>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</si>
  <si>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</si>
  <si>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</si>
  <si>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</si>
  <si>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</si>
  <si>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</si>
  <si>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</si>
  <si>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</si>
  <si>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</si>
  <si>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</si>
  <si>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</si>
  <si>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</si>
  <si>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</si>
  <si>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</si>
  <si>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</si>
  <si>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</si>
  <si>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</si>
  <si>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</si>
  <si>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</si>
  <si>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</si>
  <si>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</si>
  <si>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</si>
  <si>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</si>
  <si>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</si>
  <si>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</si>
  <si>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</si>
  <si>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</si>
  <si>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</si>
  <si>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</si>
  <si>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</si>
  <si>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</si>
  <si>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</si>
  <si>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</si>
  <si>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</si>
  <si>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</si>
  <si>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</si>
  <si>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</si>
  <si>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</si>
  <si>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</si>
  <si>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</si>
  <si>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</si>
  <si>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</si>
  <si>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</si>
  <si>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</si>
  <si>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</si>
  <si>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</si>
  <si>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</si>
  <si>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</si>
  <si>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</si>
  <si>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</si>
  <si>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</si>
  <si>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</si>
  <si>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</si>
  <si>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</si>
  <si>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</si>
  <si>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</si>
  <si>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</si>
  <si>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</si>
  <si>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</si>
  <si>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</si>
  <si>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</si>
  <si>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</si>
  <si>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</si>
  <si>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</si>
  <si>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</si>
  <si>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</si>
  <si>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</si>
  <si>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</si>
  <si>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</si>
  <si>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</si>
  <si>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</si>
  <si>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</si>
  <si>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</si>
  <si>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</si>
  <si>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</si>
  <si>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</si>
  <si>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</si>
  <si>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</si>
  <si>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</si>
  <si>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</si>
  <si>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</si>
  <si>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</si>
  <si>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</si>
  <si>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</si>
  <si>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</si>
  <si>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</si>
  <si>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</si>
  <si>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</si>
  <si>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</si>
  <si>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</si>
  <si>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</si>
  <si>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</si>
  <si>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</si>
  <si>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</si>
  <si>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</si>
  <si>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</si>
  <si>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</si>
  <si>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</si>
  <si>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</si>
  <si>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</si>
  <si>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</si>
  <si>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</si>
  <si>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</si>
  <si>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</si>
  <si>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</si>
  <si>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</si>
  <si>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</si>
  <si>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</si>
  <si>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</si>
  <si>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</si>
  <si>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</si>
  <si>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</si>
  <si>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</si>
  <si>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</si>
  <si>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</si>
  <si>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</si>
  <si>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</si>
  <si>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</si>
  <si>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</si>
  <si>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</si>
  <si>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</si>
  <si>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</si>
  <si>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</si>
  <si>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</si>
  <si>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</si>
  <si>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</si>
  <si>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</si>
  <si>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</si>
  <si>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</si>
  <si>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</si>
  <si>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</si>
  <si>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</si>
  <si>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</si>
  <si>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</si>
  <si>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</si>
  <si>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</si>
  <si>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</si>
  <si>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</si>
  <si>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</si>
  <si>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</si>
  <si>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</si>
  <si>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</si>
  <si>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</si>
  <si>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</si>
  <si>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</si>
  <si>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</si>
  <si>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</si>
  <si>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</si>
  <si>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</si>
  <si>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</si>
  <si>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</si>
  <si>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</si>
  <si>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</si>
  <si>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</si>
  <si>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</si>
  <si>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</si>
  <si>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</si>
  <si>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</si>
  <si>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</si>
  <si>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</si>
  <si>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</si>
  <si>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</si>
  <si>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</si>
  <si>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</si>
  <si>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</si>
  <si>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</si>
  <si>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</si>
  <si>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</si>
  <si>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</si>
  <si>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</si>
  <si>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</si>
  <si>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</si>
  <si>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</si>
  <si>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</si>
  <si>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</si>
  <si>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</si>
  <si>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</si>
  <si>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</si>
  <si>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</si>
  <si>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</si>
  <si>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</si>
  <si>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</si>
  <si>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</si>
  <si>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</si>
  <si>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</si>
  <si>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</si>
  <si>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</si>
  <si>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</si>
  <si>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</si>
  <si>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</si>
  <si>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</si>
  <si>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</si>
  <si>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</si>
  <si>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</si>
  <si>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</si>
  <si>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</si>
  <si>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</si>
  <si>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</si>
  <si>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</si>
  <si>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</si>
  <si>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</si>
  <si>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</si>
  <si>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</si>
  <si>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</si>
  <si>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</si>
  <si>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</si>
  <si>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</si>
  <si>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</si>
  <si>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</si>
  <si>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</si>
  <si>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</si>
  <si>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</si>
  <si>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</si>
  <si>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</si>
  <si>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</si>
  <si>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</si>
  <si>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</si>
  <si>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</si>
  <si>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</si>
  <si>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</si>
  <si>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</si>
  <si>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</si>
  <si>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</si>
  <si>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</si>
  <si>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</si>
  <si>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</si>
  <si>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</si>
  <si>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</si>
  <si>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</si>
  <si>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</si>
  <si>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</si>
  <si>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</si>
  <si>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</si>
  <si>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</si>
  <si>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</si>
  <si>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</si>
  <si>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</si>
  <si>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</si>
  <si>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</si>
  <si>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</si>
  <si>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</si>
  <si>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</si>
  <si>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</si>
  <si>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</si>
  <si>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</si>
  <si>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</si>
  <si>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</si>
  <si>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</si>
  <si>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</si>
  <si>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</si>
  <si>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</si>
  <si>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</si>
  <si>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</si>
  <si>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</si>
  <si>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</si>
  <si>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</si>
  <si>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</si>
  <si>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</si>
  <si>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</si>
  <si>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</si>
  <si>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</si>
  <si>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</si>
  <si>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</si>
  <si>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</si>
  <si>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</si>
  <si>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</si>
  <si>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</si>
  <si>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</si>
  <si>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</si>
  <si>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</si>
  <si>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</si>
  <si>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</si>
  <si>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</si>
  <si>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</si>
  <si>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</si>
  <si>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</si>
  <si>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</si>
  <si>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</si>
  <si>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</si>
  <si>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</si>
  <si>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</si>
  <si>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</si>
  <si>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</si>
  <si>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</si>
  <si>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</si>
  <si>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</si>
  <si>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</si>
  <si>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</si>
  <si>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</si>
  <si>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</si>
  <si>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</si>
  <si>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</si>
  <si>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</si>
  <si>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</si>
  <si>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</si>
  <si>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</si>
  <si>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</si>
  <si>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</si>
  <si>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</si>
  <si>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</si>
  <si>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</si>
  <si>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</si>
  <si>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</si>
  <si>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</si>
  <si>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</si>
  <si>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</si>
  <si>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</si>
  <si>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</si>
  <si>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</si>
  <si>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</si>
  <si>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</si>
  <si>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</si>
  <si>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</si>
  <si>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</si>
  <si>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</si>
  <si>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</si>
  <si>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</si>
  <si>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</si>
  <si>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</si>
  <si>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</si>
  <si>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</si>
  <si>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</si>
  <si>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</si>
  <si>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</si>
  <si>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</si>
  <si>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</si>
  <si>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</si>
  <si>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</si>
  <si>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</si>
  <si>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</si>
  <si>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</si>
  <si>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</si>
  <si>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</si>
  <si>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</si>
  <si>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</si>
  <si>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</si>
  <si>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</si>
  <si>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</si>
  <si>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</si>
  <si>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</si>
  <si>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</si>
  <si>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</si>
  <si>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</si>
  <si>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</si>
  <si>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</si>
  <si>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</si>
  <si>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</si>
  <si>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</si>
  <si>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</si>
  <si>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</si>
  <si>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</si>
  <si>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</si>
  <si>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</si>
  <si>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</si>
  <si>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</si>
  <si>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</si>
  <si>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</si>
  <si>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</si>
  <si>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</si>
  <si>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</si>
  <si>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</si>
  <si>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</si>
  <si>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</si>
  <si>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</si>
  <si>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</si>
  <si>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</si>
  <si>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</si>
  <si>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</si>
  <si>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</si>
  <si>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</si>
  <si>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</si>
  <si>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</si>
  <si>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</si>
  <si>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</si>
  <si>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</si>
  <si>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</si>
  <si>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</si>
  <si>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</si>
  <si>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</si>
  <si>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</si>
  <si>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</si>
  <si>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</si>
  <si>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</si>
  <si>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</si>
  <si>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</si>
  <si>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</si>
  <si>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</si>
  <si>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</si>
  <si>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</si>
  <si>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</si>
  <si>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</si>
  <si>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</si>
  <si>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</si>
  <si>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</si>
  <si>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</si>
  <si>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</si>
  <si>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</si>
  <si>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</si>
  <si>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</si>
  <si>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</si>
  <si>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</si>
  <si>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</si>
  <si>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</si>
  <si>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</si>
  <si>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</si>
  <si>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</si>
  <si>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</si>
  <si>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</si>
  <si>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</si>
  <si>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</si>
  <si>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</si>
  <si>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</si>
  <si>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</si>
  <si>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</si>
  <si>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</si>
  <si>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</si>
  <si>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</si>
  <si>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</si>
  <si>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</si>
  <si>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</si>
  <si>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</si>
  <si>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</si>
  <si>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</si>
  <si>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</si>
  <si>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</si>
  <si>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</si>
  <si>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</si>
  <si>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</si>
  <si>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</si>
  <si>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</si>
  <si>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</si>
  <si>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</si>
  <si>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</si>
  <si>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</si>
  <si>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</si>
  <si>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</si>
  <si>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</si>
  <si>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</si>
  <si>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</si>
  <si>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</si>
  <si>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</si>
  <si>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</si>
  <si>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</si>
  <si>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</si>
  <si>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</si>
  <si>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</si>
  <si>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</si>
  <si>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</si>
  <si>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</si>
  <si>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</si>
  <si>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</si>
  <si>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</si>
  <si>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</si>
  <si>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</si>
  <si>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</si>
  <si>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</si>
  <si>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</si>
  <si>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</si>
  <si>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</si>
  <si>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</si>
  <si>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</si>
  <si>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</si>
  <si>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</si>
  <si>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</si>
  <si>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</si>
  <si>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</si>
  <si>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</si>
  <si>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</si>
  <si>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</si>
  <si>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</si>
  <si>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</si>
  <si>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</si>
  <si>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</si>
  <si>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</si>
  <si>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</si>
  <si>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</si>
  <si>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</si>
  <si>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</si>
  <si>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</si>
  <si>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</si>
  <si>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</si>
  <si>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</si>
  <si>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</si>
  <si>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</si>
  <si>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</si>
  <si>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</si>
  <si>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</si>
  <si>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</si>
  <si>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</si>
  <si>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</si>
  <si>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</si>
  <si>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</si>
  <si>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</si>
  <si>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</si>
  <si>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</si>
  <si>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</si>
  <si>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</si>
  <si>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</si>
  <si>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</si>
  <si>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</si>
  <si>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</si>
  <si>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</si>
  <si>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</si>
  <si>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</si>
  <si>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</si>
  <si>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</si>
  <si>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</si>
  <si>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</si>
  <si>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</si>
  <si>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</si>
  <si>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</si>
  <si>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</si>
  <si>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</si>
  <si>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</si>
  <si>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</si>
  <si>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</si>
  <si>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</si>
  <si>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</si>
  <si>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</si>
  <si>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</si>
  <si>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</si>
  <si>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</si>
  <si>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</si>
  <si>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</si>
  <si>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</si>
  <si>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</si>
  <si>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</si>
  <si>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</si>
  <si>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</si>
  <si>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</si>
  <si>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</si>
  <si>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</si>
  <si>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</si>
  <si>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</si>
  <si>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</si>
  <si>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</si>
  <si>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</si>
  <si>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</si>
  <si>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</si>
  <si>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</si>
  <si>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</si>
  <si>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</si>
  <si>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</si>
  <si>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</si>
  <si>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</si>
  <si>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</si>
  <si>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</si>
  <si>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</si>
  <si>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</si>
  <si>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</si>
  <si>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</si>
  <si>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</si>
  <si>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</si>
  <si>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</si>
  <si>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</si>
  <si>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</si>
  <si>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</si>
  <si>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</si>
  <si>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</si>
  <si>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</si>
  <si>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</si>
  <si>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</si>
  <si>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</si>
  <si>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</si>
  <si>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</si>
  <si>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</si>
  <si>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</si>
  <si>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</si>
  <si>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</si>
  <si>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</si>
  <si>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</si>
  <si>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</si>
  <si>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</si>
  <si>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</si>
  <si>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</si>
  <si>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</si>
  <si>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</si>
  <si>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</si>
  <si>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</si>
  <si>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</si>
  <si>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</si>
  <si>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</si>
  <si>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</si>
  <si>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</si>
  <si>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</si>
  <si>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</si>
  <si>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</si>
  <si>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</si>
  <si>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</si>
  <si>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</si>
  <si>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</si>
  <si>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</si>
  <si>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</si>
  <si>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</si>
  <si>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</si>
  <si>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</si>
  <si>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</si>
  <si>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</si>
  <si>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</si>
  <si>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</si>
  <si>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</si>
  <si>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</si>
  <si>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</si>
  <si>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</si>
  <si>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</si>
  <si>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</si>
  <si>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</si>
  <si>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</si>
  <si>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</si>
  <si>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</si>
  <si>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</si>
  <si>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</si>
  <si>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</si>
  <si>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</si>
  <si>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</si>
  <si>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</si>
  <si>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</si>
  <si>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</si>
  <si>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</si>
  <si>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</si>
  <si>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</si>
  <si>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</si>
  <si>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</si>
  <si>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</si>
  <si>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</si>
  <si>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</si>
  <si>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</si>
  <si>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</si>
  <si>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</si>
  <si>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</si>
  <si>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</si>
  <si>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</si>
  <si>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</si>
  <si>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</si>
  <si>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</si>
  <si>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</si>
  <si>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</si>
  <si>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</si>
  <si>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</si>
  <si>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</si>
  <si>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</si>
  <si>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</si>
  <si>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</si>
  <si>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</si>
  <si>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</si>
  <si>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</si>
  <si>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</si>
  <si>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</si>
  <si>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</si>
  <si>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</si>
  <si>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</si>
  <si>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</si>
  <si>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</si>
  <si>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</si>
  <si>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</si>
  <si>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</si>
  <si>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</si>
  <si>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</si>
  <si>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</si>
  <si>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</si>
  <si>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</si>
  <si>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</si>
  <si>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</si>
  <si>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</si>
  <si>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</si>
  <si>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</si>
  <si>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</si>
  <si>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</si>
  <si>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</si>
  <si>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</si>
  <si>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</si>
  <si>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</si>
  <si>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</si>
  <si>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</si>
  <si>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</si>
  <si>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</si>
  <si>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</si>
  <si>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</si>
  <si>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</si>
  <si>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</si>
  <si>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</si>
  <si>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</si>
  <si>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</si>
  <si>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</si>
  <si>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</si>
  <si>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</si>
  <si>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</si>
  <si>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</si>
  <si>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</si>
  <si>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</si>
  <si>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</si>
  <si>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</si>
  <si>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</si>
  <si>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</si>
  <si>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</si>
  <si>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</si>
  <si>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</si>
  <si>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</si>
  <si>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</si>
  <si>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</si>
  <si>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</si>
  <si>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</si>
  <si>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</si>
  <si>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</si>
  <si>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</si>
  <si>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</si>
  <si>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</si>
  <si>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</si>
  <si>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</si>
  <si>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</si>
  <si>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</si>
  <si>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</si>
  <si>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</si>
  <si>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</si>
  <si>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</si>
  <si>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</si>
  <si>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</si>
  <si>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</si>
  <si>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</si>
  <si>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</si>
  <si>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</si>
  <si>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</si>
  <si>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</si>
  <si>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</si>
  <si>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</si>
  <si>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</si>
  <si>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</si>
  <si>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</si>
  <si>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</si>
  <si>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</si>
  <si>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</si>
  <si>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</si>
  <si>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</si>
  <si>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</si>
  <si>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</si>
  <si>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</si>
  <si>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</si>
  <si>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</si>
  <si>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</si>
  <si>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</si>
  <si>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</si>
  <si>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</si>
  <si>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</si>
  <si>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</si>
  <si>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</si>
  <si>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</si>
  <si>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</si>
  <si>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</si>
  <si>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</si>
  <si>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</si>
  <si>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</si>
  <si>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</si>
  <si>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</si>
  <si>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</si>
  <si>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</si>
  <si>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</si>
  <si>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</si>
  <si>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</si>
  <si>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</si>
  <si>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</si>
  <si>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</si>
  <si>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</si>
  <si>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</si>
  <si>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</si>
  <si>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</si>
  <si>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</si>
  <si>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</si>
  <si>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</si>
  <si>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</si>
  <si>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</si>
  <si>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</si>
  <si>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</si>
  <si>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</si>
  <si>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</si>
  <si>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</si>
  <si>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</si>
  <si>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</si>
  <si>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</si>
  <si>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</si>
  <si>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</si>
  <si>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</si>
  <si>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</si>
  <si>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</si>
  <si>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</si>
  <si>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</si>
  <si>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</si>
  <si>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</si>
  <si>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</si>
  <si>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</si>
  <si>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</si>
  <si>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</si>
  <si>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</si>
  <si>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</si>
  <si>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</si>
  <si>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</si>
  <si>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</si>
  <si>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</si>
  <si>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</si>
  <si>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</si>
  <si>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</si>
  <si>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</si>
  <si>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</si>
  <si>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</si>
  <si>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</si>
  <si>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</si>
  <si>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</si>
  <si>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</si>
  <si>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</si>
  <si>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</si>
  <si>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</si>
  <si>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</si>
  <si>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</si>
  <si>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</si>
  <si>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</si>
  <si>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</si>
  <si>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</si>
  <si>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</si>
  <si>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</si>
  <si>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</si>
  <si>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</si>
  <si>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</si>
  <si>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</si>
  <si>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</si>
  <si>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</si>
  <si>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</si>
  <si>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</si>
  <si>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</si>
  <si>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</si>
  <si>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</si>
  <si>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</si>
  <si>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</si>
  <si>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</si>
  <si>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</si>
  <si>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</si>
  <si>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</si>
  <si>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</si>
  <si>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</si>
  <si>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</si>
  <si>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</si>
  <si>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</si>
  <si>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</si>
  <si>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</si>
  <si>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</si>
  <si>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</si>
  <si>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</si>
  <si>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</si>
  <si>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</si>
  <si>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</si>
  <si>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</si>
  <si>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</si>
  <si>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</si>
  <si>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</si>
  <si>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</si>
  <si>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</si>
  <si>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</si>
  <si>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</si>
  <si>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</si>
  <si>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</si>
  <si>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</si>
  <si>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</si>
  <si>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</si>
  <si>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</si>
  <si>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</si>
  <si>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</si>
  <si>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</si>
  <si>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</si>
  <si>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</si>
  <si>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</si>
  <si>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</si>
  <si>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</si>
  <si>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</si>
  <si>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</si>
  <si>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</si>
  <si>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</si>
  <si>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</si>
  <si>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</si>
  <si>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</si>
  <si>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</si>
  <si>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</si>
  <si>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</si>
  <si>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</si>
  <si>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</si>
  <si>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</si>
  <si>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</si>
  <si>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</si>
  <si>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</si>
  <si>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</si>
  <si>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</si>
  <si>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</si>
  <si>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</si>
  <si>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</si>
  <si>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</si>
  <si>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</si>
  <si>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</si>
  <si>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</si>
  <si>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</si>
  <si>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</si>
  <si>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</si>
  <si>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</si>
  <si>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</si>
  <si>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</si>
  <si>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</si>
  <si>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</si>
  <si>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</si>
  <si>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</si>
  <si>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</si>
  <si>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</si>
  <si>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</si>
  <si>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</si>
  <si>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</si>
  <si>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</si>
  <si>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</si>
  <si>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</si>
  <si>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</si>
  <si>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</si>
  <si>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</si>
  <si>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</si>
  <si>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</si>
  <si>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</si>
  <si>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</si>
  <si>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</si>
  <si>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</si>
  <si>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</si>
  <si>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</si>
  <si>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</si>
  <si>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</si>
  <si>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</si>
  <si>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</si>
  <si>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</si>
  <si>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</si>
  <si>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</si>
  <si>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</si>
  <si>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</si>
  <si>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</si>
  <si>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</si>
  <si>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</si>
  <si>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</si>
  <si>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</si>
  <si>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</si>
  <si>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</si>
  <si>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</si>
  <si>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</si>
  <si>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</si>
  <si>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</si>
  <si>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</si>
  <si>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</si>
  <si>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</si>
  <si>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</si>
  <si>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</si>
  <si>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</si>
  <si>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</si>
  <si>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</si>
  <si>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</si>
  <si>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</si>
  <si>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</si>
  <si>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</si>
  <si>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</si>
  <si>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</si>
  <si>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</si>
  <si>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</si>
  <si>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</si>
  <si>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</si>
  <si>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</si>
  <si>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</si>
  <si>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</si>
  <si>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</si>
  <si>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</si>
  <si>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</si>
  <si>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</si>
  <si>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</si>
  <si>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</si>
  <si>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</si>
  <si>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</si>
  <si>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</si>
  <si>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</si>
  <si>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</si>
  <si>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</si>
  <si>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</si>
  <si>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</si>
  <si>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</si>
  <si>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</si>
  <si>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</si>
  <si>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</si>
  <si>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</si>
  <si>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</si>
  <si>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</si>
  <si>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</si>
  <si>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</si>
  <si>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</si>
  <si>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</si>
  <si>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</si>
  <si>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</si>
  <si>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</si>
  <si>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</si>
  <si>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</si>
  <si>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</si>
  <si>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</si>
  <si>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</si>
  <si>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</si>
  <si>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</si>
  <si>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</si>
  <si>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</si>
  <si>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</si>
  <si>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</si>
  <si>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</si>
  <si>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</si>
  <si>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</si>
  <si>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</si>
  <si>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</si>
  <si>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</si>
  <si>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</si>
  <si>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</si>
  <si>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</si>
  <si>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</si>
  <si>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</si>
  <si>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</si>
  <si>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</si>
  <si>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</si>
  <si>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</si>
  <si>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</si>
  <si>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</si>
  <si>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</si>
  <si>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</si>
  <si>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</si>
  <si>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</si>
  <si>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</si>
  <si>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</si>
  <si>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</si>
  <si>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</si>
  <si>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</si>
  <si>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</si>
  <si>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</si>
  <si>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</si>
  <si>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</si>
  <si>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</si>
  <si>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</si>
  <si>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</si>
  <si>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</si>
  <si>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</si>
  <si>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</si>
  <si>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</si>
  <si>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</si>
  <si>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</si>
  <si>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</si>
  <si>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</si>
  <si>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</si>
  <si>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</si>
  <si>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</si>
  <si>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</si>
  <si>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</si>
  <si>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</si>
  <si>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</si>
  <si>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</si>
  <si>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</si>
  <si>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</si>
  <si>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</si>
  <si>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</si>
  <si>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</si>
  <si>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</si>
  <si>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</si>
  <si>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</si>
  <si>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</si>
  <si>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</si>
  <si>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</si>
  <si>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</si>
  <si>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</si>
  <si>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</si>
  <si>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</si>
  <si>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</si>
  <si>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</si>
  <si>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</si>
  <si>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</si>
  <si>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</si>
  <si>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</si>
  <si>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</si>
  <si>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</si>
  <si>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</si>
  <si>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</si>
  <si>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</si>
  <si>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</si>
  <si>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</si>
  <si>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</si>
  <si>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</si>
  <si>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</si>
  <si>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</si>
  <si>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</si>
  <si>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</si>
  <si>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</si>
  <si>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</si>
  <si>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</si>
  <si>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</si>
  <si>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</si>
  <si>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</si>
  <si>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</si>
  <si>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</si>
  <si>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</si>
  <si>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</si>
  <si>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</si>
  <si>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</si>
  <si>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</si>
  <si>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</si>
  <si>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</si>
  <si>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</si>
  <si>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</si>
  <si>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</si>
  <si>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</si>
  <si>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</si>
  <si>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</si>
  <si>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</si>
  <si>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</si>
  <si>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</si>
  <si>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</si>
  <si>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</si>
  <si>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</si>
  <si>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</si>
  <si>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</si>
  <si>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</si>
  <si>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</si>
  <si>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</si>
  <si>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</si>
  <si>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</si>
  <si>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</si>
  <si>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</si>
  <si>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</si>
  <si>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</si>
  <si>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</si>
  <si>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</si>
  <si>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</si>
  <si>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</si>
  <si>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</si>
  <si>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</si>
  <si>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</si>
  <si>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</si>
  <si>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</si>
  <si>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</si>
  <si>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</si>
  <si>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</si>
  <si>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</si>
  <si>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</si>
  <si>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</si>
  <si>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</si>
  <si>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</si>
  <si>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</si>
  <si>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</si>
  <si>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</si>
  <si>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</si>
  <si>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</si>
  <si>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</si>
  <si>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</si>
  <si>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</si>
  <si>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</si>
  <si>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</si>
  <si>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</si>
  <si>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</si>
  <si>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</si>
  <si>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</si>
  <si>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</si>
  <si>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</si>
  <si>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</si>
  <si>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</si>
  <si>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</si>
  <si>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</si>
  <si>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</si>
  <si>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</si>
  <si>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</si>
  <si>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</si>
  <si>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</si>
  <si>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</si>
  <si>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</si>
  <si>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</si>
  <si>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</si>
  <si>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</si>
  <si>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</si>
  <si>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</si>
  <si>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</si>
  <si>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</si>
  <si>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</si>
  <si>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</si>
  <si>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</si>
  <si>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</si>
  <si>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</si>
  <si>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</si>
  <si>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</si>
  <si>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</si>
  <si>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</si>
  <si>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</si>
  <si>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</si>
  <si>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</si>
  <si>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</si>
  <si>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</si>
  <si>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</si>
  <si>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</si>
  <si>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</si>
  <si>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</si>
  <si>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</si>
  <si>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</si>
  <si>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</si>
  <si>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</si>
  <si>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</si>
  <si>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</si>
  <si>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</si>
  <si>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</si>
  <si>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</si>
  <si>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</si>
  <si>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</si>
  <si>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</si>
  <si>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</si>
  <si>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</si>
  <si>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</si>
  <si>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</si>
  <si>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</si>
  <si>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</si>
  <si>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</si>
  <si>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</si>
  <si>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</si>
  <si>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</si>
  <si>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</si>
  <si>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</si>
  <si>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</si>
  <si>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</si>
  <si>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</si>
  <si>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</si>
  <si>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</si>
  <si>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</si>
  <si>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</si>
  <si>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</si>
  <si>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</si>
  <si>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</si>
  <si>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</si>
  <si>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</si>
  <si>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</si>
  <si>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</si>
  <si>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</si>
  <si>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</si>
  <si>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</si>
  <si>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</si>
  <si>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</si>
  <si>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</si>
  <si>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</si>
  <si>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</si>
  <si>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</si>
  <si>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</si>
  <si>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</si>
  <si>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</si>
  <si>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</si>
  <si>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</si>
  <si>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</si>
  <si>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</si>
  <si>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</si>
  <si>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</si>
  <si>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</si>
  <si>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</si>
  <si>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</si>
  <si>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</si>
  <si>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</si>
  <si>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</si>
  <si>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</si>
  <si>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</si>
  <si>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</si>
  <si>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</si>
  <si>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</si>
  <si>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</si>
  <si>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</si>
  <si>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</si>
  <si>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</si>
  <si>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</si>
  <si>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</si>
  <si>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</si>
  <si>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</si>
  <si>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</si>
  <si>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</si>
  <si>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</si>
  <si>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</si>
  <si>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</si>
  <si>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</si>
  <si>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</si>
  <si>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</si>
  <si>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</si>
  <si>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</si>
  <si>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</si>
  <si>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</si>
  <si>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</si>
  <si>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</si>
  <si>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</si>
  <si>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</si>
  <si>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</si>
  <si>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</si>
  <si>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</si>
  <si>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</si>
  <si>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</si>
  <si>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</si>
  <si>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</si>
  <si>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</si>
  <si>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</si>
  <si>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</si>
  <si>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</si>
  <si>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</si>
  <si>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</si>
  <si>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</si>
  <si>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</si>
  <si>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</si>
  <si>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</si>
  <si>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</si>
  <si>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</si>
  <si>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</si>
  <si>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</si>
  <si>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</si>
  <si>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</si>
  <si>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</si>
  <si>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</si>
  <si>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</si>
  <si>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</si>
  <si>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</si>
  <si>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</si>
  <si>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</si>
  <si>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</si>
  <si>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</si>
  <si>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</si>
  <si>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</si>
  <si>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</si>
  <si>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</si>
  <si>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</si>
  <si>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</si>
  <si>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</si>
  <si>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</si>
  <si>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</si>
  <si>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</si>
  <si>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</si>
  <si>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</si>
  <si>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</si>
  <si>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</si>
  <si>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</si>
  <si>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</si>
  <si>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</si>
  <si>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</si>
  <si>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</si>
  <si>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</si>
  <si>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</si>
  <si>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</si>
  <si>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</si>
  <si>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</si>
  <si>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</si>
  <si>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</si>
  <si>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</si>
  <si>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</si>
  <si>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</si>
  <si>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</si>
  <si>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</si>
  <si>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</si>
  <si>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</si>
  <si>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</si>
  <si>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</si>
  <si>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</si>
  <si>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</si>
  <si>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</si>
  <si>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</si>
  <si>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</si>
  <si>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</si>
  <si>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</si>
  <si>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</si>
  <si>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</si>
  <si>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</si>
  <si>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</si>
  <si>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</si>
  <si>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</si>
  <si>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</si>
  <si>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</si>
  <si>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</si>
  <si>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</si>
  <si>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</si>
  <si>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</si>
  <si>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</si>
  <si>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</si>
  <si>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</si>
  <si>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</si>
  <si>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</si>
  <si>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</si>
  <si>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</si>
  <si>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</si>
  <si>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</si>
  <si>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</si>
  <si>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</si>
  <si>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</si>
  <si>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</si>
  <si>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</si>
  <si>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</si>
  <si>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</si>
  <si>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</si>
  <si>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</si>
  <si>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</si>
  <si>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</si>
  <si>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</si>
  <si>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</si>
  <si>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</si>
  <si>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</si>
  <si>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</si>
  <si>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</si>
  <si>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</si>
  <si>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</si>
  <si>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</si>
  <si>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</si>
  <si>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</si>
  <si>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</si>
  <si>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</si>
  <si>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</si>
  <si>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</si>
  <si>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</si>
  <si>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</si>
  <si>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</si>
  <si>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</si>
  <si>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</si>
  <si>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</si>
  <si>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</si>
  <si>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</si>
  <si>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</si>
  <si>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</si>
  <si>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</si>
  <si>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</si>
  <si>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</si>
  <si>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</si>
  <si>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</si>
  <si>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</si>
  <si>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</si>
  <si>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</si>
  <si>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</si>
  <si>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</si>
  <si>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</si>
  <si>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</si>
  <si>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</si>
  <si>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</si>
  <si>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</si>
  <si>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</si>
  <si>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</si>
  <si>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</si>
  <si>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</si>
  <si>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</si>
  <si>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</si>
  <si>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</si>
  <si>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</si>
  <si>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</si>
  <si>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</si>
  <si>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</si>
  <si>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</si>
  <si>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</si>
  <si>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</si>
  <si>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</si>
  <si>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</si>
  <si>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</si>
  <si>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</si>
  <si>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</si>
  <si>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</si>
  <si>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</si>
  <si>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</si>
  <si>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</si>
  <si>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</si>
  <si>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</si>
  <si>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</si>
  <si>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</si>
  <si>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</si>
  <si>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</si>
  <si>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</si>
  <si>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</si>
  <si>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</si>
  <si>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</si>
  <si>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</si>
  <si>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</si>
  <si>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</si>
  <si>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</si>
  <si>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</si>
  <si>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</si>
  <si>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</si>
  <si>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</si>
  <si>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</si>
  <si>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</si>
  <si>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</si>
  <si>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</si>
  <si>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</si>
  <si>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</si>
  <si>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</si>
  <si>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</si>
  <si>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</si>
  <si>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</si>
  <si>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</si>
  <si>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</si>
  <si>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</si>
  <si>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</si>
  <si>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</si>
  <si>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</si>
  <si>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</si>
  <si>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</si>
  <si>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</si>
  <si>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</si>
  <si>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</si>
  <si>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</si>
  <si>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</si>
  <si>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</si>
  <si>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</si>
  <si>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</si>
  <si>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</si>
  <si>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</si>
  <si>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</si>
  <si>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</si>
  <si>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</si>
  <si>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</si>
  <si>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</si>
  <si>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</si>
  <si>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</si>
  <si>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</si>
  <si>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</si>
  <si>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</si>
  <si>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</si>
  <si>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</si>
  <si>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</si>
  <si>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</si>
  <si>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</si>
  <si>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</si>
  <si>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</si>
  <si>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</si>
  <si>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</si>
  <si>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</si>
  <si>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</si>
  <si>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</si>
  <si>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</si>
  <si>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</si>
  <si>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</si>
  <si>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</si>
  <si>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</si>
  <si>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</si>
  <si>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</si>
  <si>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</si>
  <si>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</si>
  <si>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</si>
  <si>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</si>
  <si>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</si>
  <si>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</si>
  <si>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</si>
  <si>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</si>
  <si>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</si>
  <si>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</si>
  <si>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</si>
  <si>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</si>
  <si>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</si>
  <si>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</si>
  <si>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</si>
  <si>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</si>
  <si>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</si>
  <si>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</si>
  <si>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</si>
  <si>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</si>
  <si>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</si>
  <si>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</si>
  <si>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</si>
  <si>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</si>
  <si>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</si>
  <si>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</si>
  <si>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</si>
  <si>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</si>
  <si>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</si>
  <si>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</si>
  <si>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</si>
  <si>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</si>
  <si>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</si>
  <si>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</si>
  <si>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</si>
  <si>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</si>
  <si>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</si>
  <si>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</si>
  <si>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</si>
  <si>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</si>
  <si>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</si>
  <si>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</si>
  <si>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</si>
  <si>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</si>
  <si>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</si>
  <si>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</si>
  <si>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</si>
  <si>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</si>
  <si>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</si>
  <si>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</si>
  <si>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</si>
  <si>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</si>
  <si>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</si>
  <si>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</si>
  <si>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</si>
  <si>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</si>
  <si>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</si>
  <si>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</si>
  <si>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</si>
  <si>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</si>
  <si>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</si>
  <si>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</si>
  <si>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</si>
  <si>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</si>
  <si>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</si>
  <si>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</si>
  <si>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</si>
  <si>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</si>
  <si>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</si>
  <si>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</si>
  <si>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</si>
  <si>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</si>
  <si>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</si>
  <si>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</si>
  <si>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</si>
  <si>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</si>
  <si>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</si>
  <si>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</si>
  <si>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</si>
  <si>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</si>
  <si>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</si>
  <si>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</si>
  <si>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</si>
  <si>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</si>
  <si>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</si>
  <si>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</si>
  <si>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</si>
  <si>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</si>
  <si>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</si>
  <si>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</si>
  <si>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</si>
  <si>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</si>
  <si>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</si>
  <si>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</si>
  <si>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</si>
  <si>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</si>
  <si>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</si>
  <si>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</si>
  <si>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</si>
  <si>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</si>
  <si>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</si>
  <si>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</si>
  <si>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</si>
  <si>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</si>
  <si>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</si>
  <si>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</si>
  <si>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</si>
  <si>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</si>
  <si>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</si>
  <si>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</si>
  <si>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</si>
  <si>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</si>
  <si>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</si>
  <si>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</si>
  <si>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</si>
  <si>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</si>
  <si>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</si>
  <si>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</si>
  <si>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</si>
  <si>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</si>
  <si>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</si>
  <si>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</si>
  <si>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</si>
  <si>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</si>
  <si>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</si>
  <si>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</si>
  <si>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</si>
  <si>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</si>
  <si>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</si>
  <si>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</si>
  <si>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</si>
  <si>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</si>
  <si>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</si>
  <si>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</si>
  <si>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</si>
  <si>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</si>
  <si>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</si>
  <si>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</si>
  <si>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</si>
  <si>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</si>
  <si>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</si>
  <si>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</si>
  <si>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</si>
  <si>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</si>
  <si>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</si>
  <si>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</si>
  <si>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</si>
  <si>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</si>
  <si>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</si>
  <si>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</si>
  <si>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</si>
  <si>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</si>
  <si>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</si>
  <si>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</si>
  <si>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</si>
  <si>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</si>
  <si>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</si>
  <si>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</si>
  <si>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</si>
  <si>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</si>
  <si>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</si>
  <si>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</si>
  <si>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</si>
  <si>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</si>
  <si>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</si>
  <si>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</si>
  <si>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</si>
  <si>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</si>
  <si>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</si>
  <si>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</si>
  <si>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</si>
  <si>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</si>
  <si>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</si>
  <si>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</si>
  <si>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</si>
  <si>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</si>
  <si>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</si>
  <si>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</si>
  <si>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</si>
  <si>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</si>
  <si>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</si>
  <si>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</si>
  <si>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</si>
  <si>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</si>
  <si>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</si>
  <si>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</si>
  <si>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</si>
  <si>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</si>
  <si>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</si>
  <si>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</si>
  <si>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</si>
  <si>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</si>
  <si>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</si>
  <si>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</si>
  <si>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</si>
  <si>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</si>
  <si>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</si>
  <si>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</si>
  <si>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</si>
  <si>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</si>
  <si>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</si>
  <si>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</si>
  <si>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</si>
  <si>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</si>
  <si>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</si>
  <si>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</si>
  <si>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</si>
  <si>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</si>
  <si>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</si>
  <si>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</si>
  <si>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</si>
  <si>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</si>
  <si>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</si>
  <si>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</si>
  <si>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</si>
  <si>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</si>
  <si>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</si>
  <si>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</si>
  <si>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</si>
  <si>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</si>
  <si>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</si>
  <si>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</si>
  <si>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</si>
  <si>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</si>
  <si>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</si>
  <si>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</si>
  <si>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</si>
  <si>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</si>
  <si>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</si>
  <si>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</si>
  <si>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</si>
  <si>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</si>
  <si>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</si>
  <si>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</si>
  <si>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</si>
  <si>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</si>
  <si>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</si>
  <si>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</si>
  <si>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</si>
  <si>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</si>
  <si>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</si>
  <si>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</si>
  <si>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</si>
  <si>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</si>
  <si>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</si>
  <si>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</si>
  <si>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</si>
  <si>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</si>
  <si>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</si>
  <si>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</si>
  <si>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</si>
  <si>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</si>
  <si>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</si>
  <si>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</si>
  <si>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</si>
  <si>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</si>
  <si>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</si>
  <si>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</si>
  <si>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</si>
  <si>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</si>
  <si>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</si>
  <si>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</si>
  <si>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</si>
  <si>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</si>
  <si>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</si>
  <si>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</si>
  <si>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</si>
  <si>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</si>
  <si>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</si>
  <si>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</si>
  <si>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</si>
  <si>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</si>
  <si>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</si>
  <si>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</si>
  <si>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</si>
  <si>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</si>
  <si>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</si>
  <si>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</si>
  <si>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</si>
  <si>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</si>
  <si>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</si>
  <si>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</si>
  <si>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</si>
  <si>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</si>
  <si>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</si>
  <si>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</si>
  <si>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</si>
  <si>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</si>
  <si>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</si>
  <si>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</si>
  <si>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</si>
  <si>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</si>
  <si>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</si>
  <si>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</si>
  <si>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</si>
  <si>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</si>
  <si>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</si>
  <si>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</si>
  <si>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</si>
  <si>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</si>
  <si>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</si>
  <si>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</si>
  <si>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</si>
  <si>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</si>
  <si>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</si>
  <si>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</si>
  <si>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</si>
  <si>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</si>
  <si>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</si>
  <si>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</si>
  <si>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</si>
  <si>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</si>
  <si>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</si>
  <si>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</si>
  <si>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</si>
  <si>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</si>
  <si>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</si>
  <si>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</si>
  <si>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</si>
  <si>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</si>
  <si>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</si>
  <si>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</si>
  <si>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</si>
  <si>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</si>
  <si>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</si>
  <si>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</si>
  <si>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</si>
  <si>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</si>
  <si>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</si>
  <si>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</si>
  <si>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</si>
  <si>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</si>
  <si>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</si>
  <si>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</si>
  <si>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</si>
  <si>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</si>
  <si>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</si>
  <si>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</si>
  <si>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</si>
  <si>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</si>
  <si>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</si>
  <si>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</si>
  <si>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</si>
  <si>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</si>
  <si>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</si>
  <si>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</si>
  <si>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</si>
  <si>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</si>
  <si>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</si>
  <si>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</si>
  <si>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</si>
  <si>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</si>
  <si>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</si>
  <si>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</si>
  <si>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</si>
  <si>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</si>
  <si>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</si>
  <si>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</si>
  <si>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</si>
  <si>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</si>
  <si>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</si>
  <si>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</si>
  <si>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</si>
  <si>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</si>
  <si>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</si>
  <si>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</si>
  <si>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</si>
  <si>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</si>
  <si>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</si>
  <si>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</si>
  <si>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</si>
  <si>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</si>
  <si>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</si>
  <si>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</si>
  <si>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</si>
  <si>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</si>
  <si>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</si>
  <si>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</si>
  <si>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</si>
  <si>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</si>
  <si>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</si>
  <si>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</si>
  <si>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</si>
  <si>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</si>
  <si>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</si>
  <si>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</si>
  <si>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</si>
  <si>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</si>
  <si>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</si>
  <si>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</si>
  <si>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</si>
  <si>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</si>
  <si>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</si>
  <si>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</si>
  <si>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</si>
  <si>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</si>
  <si>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</si>
  <si>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</si>
  <si>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</si>
  <si>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</si>
  <si>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</si>
  <si>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</si>
  <si>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</si>
  <si>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</si>
  <si>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</si>
  <si>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</si>
  <si>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</si>
  <si>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</si>
  <si>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</si>
  <si>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</si>
  <si>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</si>
  <si>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</si>
  <si>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</si>
  <si>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</si>
  <si>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</si>
  <si>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</si>
  <si>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</si>
  <si>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</si>
  <si>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</si>
  <si>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</si>
  <si>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</si>
  <si>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</si>
  <si>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</si>
  <si>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</si>
  <si>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</si>
  <si>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</si>
  <si>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</si>
  <si>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</si>
  <si>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</si>
  <si>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</si>
  <si>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</si>
  <si>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</si>
  <si>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</si>
  <si>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</si>
  <si>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</si>
  <si>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</si>
  <si>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</si>
  <si>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</si>
  <si>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</si>
  <si>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</si>
  <si>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</si>
  <si>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</si>
  <si>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</si>
  <si>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</si>
  <si>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</si>
  <si>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</si>
  <si>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</si>
  <si>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</si>
  <si>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</si>
  <si>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</si>
  <si>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</si>
  <si>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</si>
  <si>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</si>
  <si>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</si>
  <si>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</si>
  <si>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</si>
  <si>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</si>
  <si>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</si>
  <si>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</si>
  <si>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</si>
  <si>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</si>
  <si>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</si>
  <si>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</si>
  <si>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</si>
  <si>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</si>
  <si>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</si>
  <si>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</si>
  <si>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</si>
  <si>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</si>
  <si>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</si>
  <si>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</si>
  <si>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</si>
  <si>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</si>
  <si>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</si>
  <si>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</si>
  <si>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</si>
  <si>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</si>
  <si>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</si>
  <si>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</si>
  <si>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</si>
  <si>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</si>
  <si>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</si>
  <si>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</si>
  <si>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</si>
  <si>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</si>
  <si>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</si>
  <si>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</si>
  <si>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</si>
  <si>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</si>
  <si>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</si>
  <si>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</si>
  <si>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</si>
  <si>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</si>
  <si>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</si>
  <si>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</si>
  <si>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</si>
  <si>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</si>
  <si>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</si>
  <si>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</si>
  <si>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</si>
  <si>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</si>
  <si>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</si>
  <si>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</si>
  <si>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</si>
  <si>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</si>
  <si>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</si>
  <si>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</si>
  <si>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</si>
  <si>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</si>
  <si>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</si>
  <si>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</si>
  <si>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</si>
  <si>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</si>
  <si>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</si>
  <si>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</si>
  <si>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</si>
  <si>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</si>
  <si>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</si>
  <si>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</si>
  <si>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</si>
  <si>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</si>
  <si>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</si>
  <si>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</si>
  <si>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</si>
  <si>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</si>
  <si>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</si>
  <si>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</si>
  <si>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</si>
  <si>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</si>
  <si>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</si>
  <si>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</si>
  <si>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</si>
  <si>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</si>
  <si>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</si>
  <si>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</si>
  <si>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</si>
  <si>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</si>
  <si>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</si>
  <si>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</si>
  <si>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</si>
  <si>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</si>
  <si>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</si>
  <si>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</si>
  <si>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</si>
  <si>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</si>
  <si>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</si>
  <si>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</si>
  <si>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</si>
  <si>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</si>
  <si>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</si>
  <si>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</si>
  <si>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</si>
  <si>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</si>
  <si>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</si>
  <si>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</si>
  <si>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</si>
  <si>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</si>
  <si>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</si>
  <si>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</si>
  <si>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</si>
  <si>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</si>
  <si>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</si>
  <si>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</si>
  <si>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</si>
  <si>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</si>
  <si>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</si>
  <si>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</si>
  <si>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</si>
  <si>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</si>
  <si>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</si>
  <si>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</si>
  <si>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</si>
  <si>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</si>
  <si>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</si>
  <si>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</si>
  <si>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</si>
  <si>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</si>
  <si>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</si>
  <si>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</si>
  <si>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</si>
  <si>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</si>
  <si>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</si>
  <si>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</si>
  <si>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</si>
  <si>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</si>
  <si>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</si>
  <si>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</si>
  <si>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</si>
  <si>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</si>
  <si>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</si>
  <si>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</si>
  <si>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</si>
  <si>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</si>
  <si>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</si>
  <si>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</si>
  <si>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</si>
  <si>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</si>
  <si>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</si>
  <si>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</si>
  <si>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</si>
  <si>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</si>
  <si>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</si>
  <si>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</si>
  <si>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</si>
  <si>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</si>
  <si>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</si>
  <si>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</si>
  <si>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</si>
  <si>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</si>
  <si>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</si>
  <si>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</si>
  <si>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</si>
  <si>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</si>
  <si>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</si>
  <si>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</si>
  <si>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</si>
  <si>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</si>
  <si>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</si>
  <si>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</si>
  <si>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</si>
  <si>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</si>
  <si>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</si>
  <si>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</si>
  <si>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</si>
  <si>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</si>
  <si>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</si>
  <si>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</si>
  <si>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</si>
  <si>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</si>
  <si>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</si>
  <si>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</si>
  <si>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</si>
  <si>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</si>
  <si>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</si>
  <si>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</si>
  <si>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</si>
  <si>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</si>
  <si>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</si>
  <si>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</si>
  <si>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</si>
  <si>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</si>
  <si>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</si>
  <si>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</si>
  <si>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</si>
  <si>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</si>
  <si>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</si>
  <si>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</si>
  <si>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</si>
  <si>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</si>
  <si>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</si>
  <si>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</si>
  <si>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</si>
  <si>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</si>
  <si>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</si>
  <si>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</si>
  <si>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</si>
  <si>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</si>
  <si>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</si>
  <si>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</si>
  <si>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</si>
  <si>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</si>
  <si>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</si>
  <si>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</si>
  <si>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</si>
  <si>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</si>
  <si>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</si>
  <si>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</si>
  <si>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</si>
  <si>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</si>
  <si>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</si>
  <si>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</si>
  <si>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</si>
  <si>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</si>
  <si>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</si>
  <si>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</si>
  <si>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</si>
  <si>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</si>
  <si>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</si>
  <si>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</si>
  <si>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</si>
  <si>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</si>
  <si>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</si>
  <si>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</si>
  <si>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</si>
  <si>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</si>
  <si>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</si>
  <si>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</si>
  <si>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</si>
  <si>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</si>
  <si>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</si>
  <si>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</si>
  <si>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</si>
  <si>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</si>
  <si>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</si>
  <si>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</si>
  <si>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</si>
  <si>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</si>
  <si>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</si>
  <si>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</si>
  <si>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</si>
  <si>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</si>
  <si>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</si>
  <si>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</si>
  <si>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</si>
  <si>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</si>
  <si>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</si>
  <si>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</si>
  <si>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</si>
  <si>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</si>
  <si>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</si>
  <si>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</si>
  <si>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</si>
  <si>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</si>
  <si>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</si>
  <si>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</si>
  <si>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</si>
  <si>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</si>
  <si>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</si>
  <si>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</si>
  <si>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</si>
  <si>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</si>
  <si>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</si>
  <si>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</si>
  <si>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</si>
  <si>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</si>
  <si>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</si>
  <si>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</si>
  <si>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</si>
  <si>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</si>
  <si>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</si>
  <si>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</si>
  <si>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</si>
  <si>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</si>
  <si>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</si>
  <si>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</si>
  <si>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</si>
  <si>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</si>
  <si>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</si>
  <si>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</si>
  <si>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</si>
  <si>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</si>
  <si>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</si>
  <si>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</si>
  <si>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</si>
  <si>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</si>
  <si>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</si>
  <si>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</si>
  <si>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</si>
  <si>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</si>
  <si>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</si>
  <si>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</si>
  <si>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</si>
  <si>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</si>
  <si>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</si>
  <si>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</si>
  <si>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</si>
  <si>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</si>
  <si>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</si>
  <si>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</si>
  <si>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</si>
  <si>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</si>
  <si>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</si>
  <si>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</si>
  <si>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</si>
  <si>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</si>
  <si>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</si>
  <si>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</si>
  <si>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</si>
  <si>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</si>
  <si>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</si>
  <si>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</si>
  <si>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</si>
  <si>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</si>
  <si>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</si>
  <si>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</si>
  <si>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</si>
  <si>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</si>
  <si>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</si>
  <si>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</si>
  <si>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</si>
  <si>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</si>
  <si>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</si>
  <si>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</si>
  <si>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</si>
  <si>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</si>
  <si>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</si>
  <si>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</si>
  <si>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</si>
  <si>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</si>
  <si>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</si>
  <si>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</si>
  <si>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</si>
  <si>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</si>
  <si>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</si>
  <si>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</si>
  <si>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</si>
  <si>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</si>
  <si>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</si>
  <si>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</si>
  <si>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</si>
  <si>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</si>
  <si>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</si>
  <si>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</si>
  <si>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</si>
  <si>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</si>
  <si>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</si>
  <si>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</si>
  <si>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</si>
  <si>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</si>
  <si>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</si>
  <si>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</si>
  <si>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</si>
  <si>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</si>
  <si>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</si>
  <si>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</si>
  <si>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</si>
  <si>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</si>
  <si>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</si>
  <si>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</si>
  <si>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</si>
  <si>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</si>
  <si>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</si>
  <si>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</si>
  <si>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</si>
  <si>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</si>
  <si>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</si>
  <si>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</si>
  <si>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</si>
  <si>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</si>
  <si>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</si>
  <si>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</si>
  <si>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</si>
  <si>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</si>
  <si>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</si>
  <si>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</si>
  <si>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</si>
  <si>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</si>
  <si>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</si>
  <si>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</si>
  <si>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</si>
  <si>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</si>
  <si>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</si>
  <si>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</si>
  <si>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</si>
  <si>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</si>
  <si>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</si>
  <si>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</si>
  <si>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</si>
  <si>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</si>
  <si>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</si>
  <si>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</si>
  <si>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</si>
  <si>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</si>
  <si>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</si>
  <si>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</si>
  <si>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</si>
  <si>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</si>
  <si>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</si>
  <si>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</si>
  <si>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</si>
  <si>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</si>
  <si>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</si>
  <si>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</si>
  <si>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</si>
  <si>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</si>
  <si>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</si>
  <si>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</si>
  <si>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</si>
  <si>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</si>
  <si>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</si>
  <si>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</si>
  <si>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</si>
  <si>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</si>
  <si>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</si>
  <si>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</si>
  <si>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</si>
  <si>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</si>
  <si>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</si>
  <si>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</si>
  <si>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</si>
  <si>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</si>
  <si>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</si>
  <si>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</si>
  <si>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</si>
  <si>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</si>
  <si>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</si>
  <si>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</si>
  <si>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</si>
  <si>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</si>
  <si>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</si>
  <si>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</si>
  <si>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</si>
  <si>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</si>
  <si>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</si>
  <si>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</si>
  <si>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</si>
  <si>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</si>
  <si>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</si>
  <si>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</si>
  <si>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</si>
  <si>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</si>
  <si>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</si>
  <si>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</si>
  <si>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</si>
  <si>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</si>
  <si>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</si>
  <si>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</si>
  <si>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</si>
  <si>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</si>
  <si>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</si>
  <si>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</si>
  <si>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</si>
  <si>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</si>
  <si>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</si>
  <si>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</si>
  <si>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</si>
  <si>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</si>
  <si>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</si>
  <si>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</si>
  <si>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</si>
  <si>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</si>
  <si>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</si>
  <si>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</si>
  <si>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</si>
  <si>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</si>
  <si>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</si>
  <si>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</si>
  <si>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</si>
  <si>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</si>
  <si>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</si>
  <si>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</si>
  <si>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</si>
  <si>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</si>
  <si>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</si>
  <si>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</si>
  <si>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</si>
  <si>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</si>
  <si>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</si>
  <si>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</si>
  <si>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</si>
  <si>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</si>
  <si>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</si>
  <si>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</si>
  <si>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</si>
  <si>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</si>
  <si>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</si>
  <si>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</si>
  <si>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</si>
  <si>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</si>
  <si>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</si>
  <si>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</si>
  <si>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</si>
  <si>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</si>
  <si>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</si>
  <si>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</si>
  <si>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</si>
  <si>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</si>
  <si>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</si>
  <si>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</si>
  <si>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</si>
  <si>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</si>
  <si>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</si>
  <si>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</si>
  <si>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</si>
  <si>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</si>
  <si>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</si>
  <si>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</si>
  <si>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</si>
  <si>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</si>
  <si>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</si>
  <si>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</si>
  <si>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</si>
  <si>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</si>
  <si>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</si>
  <si>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</si>
  <si>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</si>
  <si>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</si>
  <si>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</si>
  <si>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</si>
  <si>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</si>
  <si>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</si>
  <si>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</si>
  <si>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</si>
  <si>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</si>
  <si>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</si>
  <si>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</si>
  <si>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</si>
  <si>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</si>
  <si>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</si>
  <si>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</si>
  <si>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</si>
  <si>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</si>
  <si>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</si>
  <si>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</si>
  <si>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</si>
  <si>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</si>
  <si>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</si>
  <si>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</si>
  <si>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</si>
  <si>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</si>
  <si>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</si>
  <si>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</si>
  <si>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</si>
  <si>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</si>
  <si>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</si>
  <si>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</si>
  <si>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</si>
  <si>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</si>
  <si>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</si>
  <si>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</si>
  <si>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</si>
  <si>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</si>
  <si>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</si>
  <si>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</si>
  <si>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</si>
  <si>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</si>
  <si>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</si>
  <si>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</si>
  <si>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</si>
  <si>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</si>
  <si>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</si>
  <si>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</si>
  <si>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</si>
  <si>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</si>
  <si>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</si>
  <si>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</si>
  <si>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</si>
  <si>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</si>
  <si>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</si>
  <si>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</si>
  <si>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</si>
  <si>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</si>
  <si>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</si>
  <si>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</si>
  <si>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</si>
  <si>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</si>
  <si>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</si>
  <si>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</si>
  <si>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</si>
  <si>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</si>
  <si>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</si>
  <si>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</si>
  <si>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</si>
  <si>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</si>
  <si>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</si>
  <si>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</si>
  <si>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</si>
  <si>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</si>
  <si>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</si>
  <si>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</si>
  <si>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</si>
  <si>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</si>
  <si>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</si>
  <si>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</si>
  <si>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</si>
  <si>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</si>
  <si>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</si>
  <si>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</si>
  <si>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</si>
  <si>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</si>
  <si>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</si>
  <si>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</si>
  <si>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</si>
  <si>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</si>
  <si>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</si>
  <si>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</si>
  <si>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</si>
  <si>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</si>
  <si>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</si>
  <si>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</si>
  <si>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</si>
  <si>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</si>
  <si>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</si>
  <si>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</si>
  <si>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</si>
  <si>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</si>
  <si>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</si>
  <si>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</si>
  <si>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</si>
  <si>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</si>
  <si>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</si>
  <si>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</si>
  <si>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</si>
  <si>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</si>
  <si>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</si>
  <si>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</si>
  <si>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</si>
  <si>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</si>
  <si>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</si>
  <si>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</si>
  <si>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</si>
  <si>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</si>
  <si>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</si>
  <si>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</si>
  <si>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</si>
  <si>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</si>
  <si>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</si>
  <si>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</si>
  <si>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</si>
  <si>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</si>
  <si>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</si>
  <si>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</si>
  <si>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</si>
  <si>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</si>
  <si>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</si>
  <si>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</si>
  <si>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</si>
  <si>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</si>
  <si>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</si>
  <si>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</si>
  <si>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</si>
  <si>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</si>
  <si>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</si>
  <si>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</si>
  <si>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</si>
  <si>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</si>
  <si>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</si>
  <si>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</si>
  <si>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</si>
  <si>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</si>
  <si>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</si>
  <si>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</si>
  <si>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</si>
  <si>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</si>
  <si>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</si>
  <si>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</si>
  <si>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</si>
  <si>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</si>
  <si>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</si>
  <si>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</si>
  <si>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</si>
  <si>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</si>
  <si>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</si>
  <si>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</si>
  <si>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</si>
  <si>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</si>
  <si>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</si>
  <si>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</si>
  <si>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</si>
  <si>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</si>
  <si>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</si>
  <si>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</si>
  <si>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</si>
  <si>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</si>
  <si>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</si>
  <si>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</si>
  <si>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</si>
  <si>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</si>
  <si>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</si>
  <si>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</si>
  <si>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</si>
  <si>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</si>
  <si>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</si>
  <si>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</si>
  <si>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</si>
  <si>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</si>
  <si>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</si>
  <si>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</si>
  <si>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</si>
  <si>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</si>
  <si>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</si>
  <si>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</si>
  <si>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</si>
  <si>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</si>
  <si>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</si>
  <si>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</si>
  <si>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</si>
  <si>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</si>
  <si>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</si>
  <si>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</si>
  <si>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</si>
  <si>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</si>
  <si>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</si>
  <si>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</si>
  <si>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</si>
  <si>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</si>
  <si>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</si>
  <si>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</si>
  <si>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</si>
  <si>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</si>
  <si>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</si>
  <si>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</si>
  <si>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</si>
  <si>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</si>
  <si>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</si>
  <si>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</si>
  <si>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</si>
  <si>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</si>
  <si>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</si>
  <si>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</si>
  <si>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</si>
  <si>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</si>
  <si>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</si>
  <si>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</si>
  <si>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</si>
  <si>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</si>
  <si>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</si>
  <si>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</si>
  <si>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</si>
  <si>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</si>
  <si>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</si>
  <si>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</si>
  <si>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</si>
  <si>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</si>
  <si>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</si>
  <si>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</si>
  <si>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</si>
  <si>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</si>
  <si>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</si>
  <si>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</si>
  <si>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</si>
  <si>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</si>
  <si>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</si>
  <si>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</si>
  <si>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</si>
  <si>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</si>
  <si>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</si>
  <si>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</si>
  <si>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</si>
  <si>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</si>
  <si>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</si>
  <si>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</si>
  <si>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</si>
  <si>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</si>
  <si>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</si>
  <si>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</si>
  <si>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</si>
  <si>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</si>
  <si>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</si>
  <si>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</si>
  <si>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</si>
  <si>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</si>
  <si>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</si>
  <si>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</si>
  <si>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</si>
  <si>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</si>
  <si>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</si>
  <si>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</si>
  <si>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</si>
  <si>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</si>
  <si>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</si>
  <si>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</si>
  <si>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</si>
  <si>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</si>
  <si>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</si>
  <si>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</si>
  <si>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</si>
  <si>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</si>
  <si>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</si>
  <si>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</si>
  <si>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</si>
  <si>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</si>
  <si>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</si>
  <si>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</si>
  <si>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</si>
  <si>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</si>
  <si>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</si>
  <si>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</si>
  <si>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</si>
  <si>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</si>
  <si>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</si>
  <si>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</si>
  <si>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</si>
  <si>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</si>
  <si>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</si>
  <si>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</si>
  <si>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</si>
  <si>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</si>
  <si>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</si>
  <si>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</si>
  <si>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</si>
  <si>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</si>
  <si>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</si>
  <si>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</si>
  <si>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</si>
  <si>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</si>
  <si>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</si>
  <si>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</si>
  <si>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</si>
  <si>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</si>
  <si>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</si>
  <si>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</si>
  <si>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</si>
  <si>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</si>
  <si>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</si>
  <si>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</si>
  <si>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</si>
  <si>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</si>
  <si>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</si>
  <si>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</si>
  <si>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</si>
  <si>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</si>
  <si>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</si>
  <si>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</si>
  <si>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</si>
  <si>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</si>
  <si>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</si>
  <si>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</si>
  <si>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</si>
  <si>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</si>
  <si>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</si>
  <si>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</si>
  <si>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</si>
  <si>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</si>
  <si>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</si>
  <si>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</si>
  <si>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</si>
  <si>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</si>
  <si>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</si>
  <si>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</si>
  <si>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</si>
  <si>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</si>
  <si>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</si>
  <si>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</si>
  <si>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</si>
  <si>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</si>
  <si>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</si>
  <si>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</si>
  <si>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</si>
  <si>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</si>
  <si>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</si>
  <si>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</si>
  <si>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</si>
  <si>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</si>
  <si>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</si>
  <si>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</si>
  <si>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</si>
  <si>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</si>
  <si>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</si>
  <si>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</si>
  <si>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</si>
  <si>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</si>
  <si>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</si>
  <si>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</si>
  <si>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</si>
  <si>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</si>
  <si>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</si>
  <si>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</si>
  <si>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</si>
  <si>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</si>
  <si>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</si>
  <si>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</si>
  <si>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</si>
  <si>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</si>
  <si>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</si>
  <si>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</si>
  <si>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</si>
  <si>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</si>
  <si>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</si>
  <si>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</si>
  <si>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</si>
  <si>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</si>
  <si>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</si>
  <si>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</si>
  <si>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</si>
  <si>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</si>
  <si>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</si>
  <si>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</si>
  <si>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</si>
  <si>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</si>
  <si>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</si>
  <si>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</si>
  <si>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</si>
  <si>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</si>
  <si>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</si>
  <si>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</si>
  <si>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</si>
  <si>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</si>
  <si>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</si>
  <si>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</si>
  <si>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</si>
  <si>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</si>
  <si>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</si>
  <si>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</si>
  <si>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</si>
  <si>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</si>
  <si>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</si>
  <si>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</si>
  <si>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</si>
  <si>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</si>
  <si>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</si>
  <si>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</si>
  <si>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</si>
  <si>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</si>
  <si>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</si>
  <si>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</si>
  <si>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</si>
  <si>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</si>
  <si>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</si>
  <si>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</si>
  <si>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</si>
  <si>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</si>
  <si>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</si>
  <si>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</si>
  <si>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</si>
  <si>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</si>
  <si>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</si>
  <si>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</si>
  <si>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</si>
  <si>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</si>
  <si>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</si>
  <si>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</si>
  <si>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</si>
  <si>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</si>
  <si>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</si>
  <si>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</si>
  <si>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</si>
  <si>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</si>
  <si>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</si>
  <si>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</si>
  <si>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</si>
  <si>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</si>
  <si>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</si>
  <si>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</si>
  <si>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</si>
  <si>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</si>
  <si>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</si>
  <si>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</si>
  <si>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</si>
  <si>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</si>
  <si>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</si>
  <si>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</si>
  <si>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</si>
  <si>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</si>
  <si>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</si>
  <si>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</si>
  <si>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</si>
  <si>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</si>
  <si>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</si>
  <si>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</si>
  <si>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</si>
  <si>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</si>
  <si>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</si>
  <si>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</si>
  <si>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</si>
  <si>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</si>
  <si>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</si>
  <si>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</si>
  <si>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</si>
  <si>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</si>
  <si>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</si>
  <si>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</si>
  <si>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</si>
  <si>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</si>
  <si>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</si>
  <si>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</si>
  <si>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</si>
  <si>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</si>
  <si>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</si>
  <si>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</si>
  <si>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</si>
  <si>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</si>
  <si>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</si>
  <si>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</si>
  <si>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</si>
  <si>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</si>
  <si>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</si>
  <si>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</si>
  <si>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</si>
  <si>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</si>
  <si>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</si>
  <si>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</si>
  <si>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</si>
  <si>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</si>
  <si>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</si>
  <si>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</si>
  <si>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</si>
  <si>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</si>
  <si>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</si>
  <si>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</si>
  <si>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</si>
  <si>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</si>
  <si>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</si>
  <si>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</si>
  <si>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</si>
  <si>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</si>
  <si>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</si>
  <si>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</si>
  <si>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</si>
  <si>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</si>
  <si>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</si>
  <si>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</si>
  <si>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</si>
  <si>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</si>
  <si>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</si>
  <si>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</si>
  <si>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</si>
  <si>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</si>
  <si>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</si>
  <si>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</si>
  <si>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</si>
  <si>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</si>
  <si>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</si>
  <si>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</si>
  <si>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</si>
  <si>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</si>
  <si>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</si>
  <si>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</si>
  <si>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</si>
  <si>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</si>
  <si>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</si>
  <si>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</si>
  <si>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</si>
  <si>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</si>
  <si>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</si>
  <si>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</si>
  <si>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</si>
  <si>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</si>
  <si>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</si>
  <si>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</si>
  <si>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</si>
  <si>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</si>
  <si>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</si>
  <si>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</si>
  <si>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</si>
  <si>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</si>
  <si>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</si>
  <si>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</si>
  <si>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</si>
  <si>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</si>
  <si>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</si>
  <si>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</si>
  <si>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</si>
  <si>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</si>
  <si>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</si>
  <si>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</si>
  <si>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</si>
  <si>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</si>
  <si>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</si>
  <si>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</si>
  <si>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</si>
  <si>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</si>
  <si>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</si>
  <si>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</si>
  <si>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</si>
  <si>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</si>
  <si>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</si>
  <si>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</si>
  <si>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</si>
  <si>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</si>
  <si>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</si>
  <si>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</si>
  <si>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</si>
  <si>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</si>
  <si>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</si>
  <si>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</si>
  <si>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</si>
  <si>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</si>
  <si>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</si>
  <si>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</si>
  <si>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</si>
  <si>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</si>
  <si>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</si>
  <si>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</si>
  <si>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</si>
  <si>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</si>
  <si>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</si>
  <si>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</si>
  <si>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</si>
  <si>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</si>
  <si>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</si>
  <si>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</si>
  <si>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</si>
  <si>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</si>
  <si>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</si>
  <si>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</si>
  <si>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</si>
  <si>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</si>
  <si>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</si>
  <si>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</si>
  <si>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</si>
  <si>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</si>
  <si>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</si>
  <si>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</si>
  <si>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</si>
  <si>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</si>
  <si>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</si>
  <si>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</si>
  <si>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</si>
  <si>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</si>
  <si>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</si>
  <si>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</si>
  <si>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</si>
  <si>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</si>
  <si>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</si>
  <si>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</si>
  <si>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</si>
  <si>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</si>
  <si>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</si>
  <si>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</si>
  <si>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</si>
  <si>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</si>
  <si>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</si>
  <si>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</si>
  <si>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</si>
  <si>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</si>
  <si>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</si>
  <si>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</si>
  <si>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</si>
  <si>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</si>
  <si>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</si>
  <si>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</si>
  <si>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</si>
  <si>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</si>
  <si>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</si>
  <si>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</si>
  <si>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</si>
  <si>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</si>
  <si>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</si>
  <si>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</si>
  <si>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</si>
  <si>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</si>
  <si>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</si>
  <si>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</si>
  <si>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</si>
  <si>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</si>
  <si>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</si>
  <si>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</si>
  <si>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</si>
  <si>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</si>
  <si>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</si>
  <si>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</si>
  <si>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</si>
  <si>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</si>
  <si>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</si>
  <si>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</si>
  <si>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</si>
  <si>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</si>
  <si>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</si>
  <si>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</si>
  <si>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</si>
  <si>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</si>
  <si>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</si>
  <si>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</si>
  <si>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</si>
  <si>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</si>
  <si>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</si>
  <si>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</si>
  <si>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</si>
  <si>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</si>
  <si>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</si>
  <si>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</si>
  <si>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</si>
  <si>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</si>
  <si>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</si>
  <si>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</si>
  <si>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</si>
  <si>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</si>
  <si>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</si>
  <si>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</si>
  <si>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</si>
  <si>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</si>
  <si>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</si>
  <si>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</si>
  <si>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</si>
  <si>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</si>
  <si>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</si>
  <si>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</si>
  <si>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</si>
  <si>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</si>
  <si>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</si>
  <si>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</si>
  <si>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</si>
  <si>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</si>
  <si>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</si>
  <si>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</si>
  <si>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</si>
  <si>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</si>
  <si>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</si>
  <si>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</si>
  <si>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</si>
  <si>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</si>
  <si>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</si>
  <si>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</si>
  <si>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</si>
  <si>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</si>
  <si>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</si>
  <si>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</si>
  <si>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</si>
  <si>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</si>
  <si>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</si>
  <si>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</si>
  <si>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</si>
  <si>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</si>
  <si>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</si>
  <si>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</si>
  <si>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</si>
  <si>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</si>
  <si>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</si>
  <si>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</si>
  <si>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</si>
  <si>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</si>
  <si>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</si>
  <si>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</si>
  <si>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</si>
  <si>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</si>
  <si>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</si>
  <si>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</si>
  <si>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</si>
  <si>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</si>
  <si>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</si>
  <si>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</si>
  <si>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</si>
  <si>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</si>
  <si>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</si>
  <si>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</si>
  <si>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</si>
  <si>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</si>
  <si>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</si>
  <si>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</si>
  <si>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</si>
  <si>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</si>
  <si>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</si>
  <si>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</si>
  <si>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</si>
  <si>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</si>
  <si>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</si>
  <si>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</si>
  <si>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</si>
  <si>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</si>
  <si>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</si>
  <si>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</si>
  <si>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</si>
  <si>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</si>
  <si>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</si>
  <si>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</si>
  <si>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</si>
  <si>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</si>
  <si>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</si>
  <si>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</si>
  <si>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</si>
  <si>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</si>
  <si>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</si>
  <si>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</si>
  <si>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</si>
  <si>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</si>
  <si>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</si>
  <si>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</si>
  <si>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</si>
  <si>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</si>
  <si>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</si>
  <si>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</si>
  <si>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</si>
  <si>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</si>
  <si>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</si>
  <si>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</si>
  <si>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</si>
  <si>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</si>
  <si>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</si>
  <si>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</si>
  <si>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</si>
  <si>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</si>
  <si>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</si>
  <si>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</si>
  <si>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</si>
  <si>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</si>
  <si>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</si>
  <si>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</si>
  <si>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</si>
  <si>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</si>
  <si>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</si>
  <si>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</si>
  <si>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</si>
  <si>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</si>
  <si>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</si>
  <si>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</si>
  <si>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</si>
  <si>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</si>
  <si>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</si>
  <si>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</si>
  <si>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</si>
  <si>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</si>
  <si>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</si>
  <si>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</si>
  <si>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</si>
  <si>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</si>
  <si>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</si>
  <si>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</si>
  <si>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</si>
  <si>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</si>
  <si>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</si>
  <si>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</si>
  <si>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</si>
  <si>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</si>
  <si>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</si>
  <si>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</si>
  <si>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</si>
  <si>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</si>
  <si>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</si>
  <si>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</si>
  <si>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</si>
  <si>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</si>
  <si>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</si>
  <si>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</si>
  <si>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</si>
  <si>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</si>
  <si>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</si>
  <si>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</si>
  <si>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</si>
  <si>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</si>
  <si>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</si>
  <si>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</si>
  <si>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</si>
  <si>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</si>
  <si>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</si>
  <si>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</si>
  <si>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</si>
  <si>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</si>
  <si>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</si>
  <si>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</si>
  <si>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</si>
  <si>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</si>
  <si>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</si>
  <si>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</si>
  <si>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</si>
  <si>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</si>
  <si>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</si>
  <si>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</si>
  <si>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</si>
  <si>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</si>
  <si>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</si>
  <si>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</si>
  <si>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</si>
  <si>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</si>
  <si>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</si>
  <si>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</si>
  <si>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</si>
  <si>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</si>
  <si>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</si>
  <si>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</si>
  <si>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</si>
  <si>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</si>
  <si>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</si>
  <si>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</si>
  <si>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</si>
  <si>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</si>
  <si>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</si>
  <si>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</si>
  <si>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</si>
  <si>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</si>
  <si>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</si>
  <si>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</si>
  <si>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</si>
  <si>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</si>
  <si>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</si>
  <si>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</si>
  <si>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</si>
  <si>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</si>
  <si>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</si>
  <si>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</si>
  <si>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</si>
  <si>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</si>
  <si>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</si>
  <si>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</si>
  <si>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</si>
  <si>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</si>
  <si>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</si>
  <si>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</si>
  <si>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</si>
  <si>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</si>
  <si>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</si>
  <si>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</si>
  <si>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</si>
  <si>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</si>
  <si>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</si>
  <si>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</si>
  <si>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</si>
  <si>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</si>
  <si>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</si>
  <si>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</si>
  <si>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</si>
  <si>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</si>
  <si>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</si>
  <si>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</si>
  <si>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</si>
  <si>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</si>
  <si>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</si>
  <si>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</si>
  <si>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</si>
  <si>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</si>
  <si>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</si>
  <si>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</si>
  <si>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</si>
  <si>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</si>
  <si>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</si>
  <si>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</si>
  <si>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</si>
  <si>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</si>
  <si>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</si>
  <si>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</si>
  <si>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</si>
  <si>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</si>
  <si>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</si>
  <si>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</si>
  <si>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</si>
  <si>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</si>
  <si>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</si>
  <si>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</si>
  <si>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</si>
  <si>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</si>
  <si>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</si>
  <si>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</si>
  <si>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</si>
  <si>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</si>
  <si>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</si>
  <si>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</si>
  <si>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</si>
  <si>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</si>
  <si>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</si>
  <si>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</si>
  <si>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</si>
  <si>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</si>
  <si>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</si>
  <si>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</si>
  <si>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</si>
  <si>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</si>
  <si>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</si>
  <si>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</si>
  <si>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</si>
  <si>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</si>
  <si>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</si>
  <si>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</si>
  <si>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</si>
  <si>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</si>
  <si>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</si>
  <si>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</si>
  <si>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</si>
  <si>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</si>
  <si>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</si>
  <si>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</si>
  <si>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</si>
  <si>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</si>
  <si>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</si>
  <si>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</si>
  <si>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</si>
  <si>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</si>
  <si>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</si>
  <si>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</si>
  <si>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</si>
  <si>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</si>
  <si>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</si>
  <si>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</si>
  <si>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</si>
  <si>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</si>
  <si>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</si>
  <si>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</si>
  <si>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</si>
  <si>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</si>
  <si>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</si>
  <si>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</si>
  <si>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</si>
  <si>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</si>
  <si>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</si>
  <si>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</si>
  <si>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</si>
  <si>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</si>
  <si>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</si>
  <si>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</si>
  <si>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</si>
  <si>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</si>
  <si>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</si>
  <si>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</si>
  <si>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</si>
  <si>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</si>
  <si>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</si>
  <si>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</si>
  <si>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</si>
  <si>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</si>
  <si>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</si>
  <si>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</si>
  <si>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</si>
  <si>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</si>
  <si>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</si>
  <si>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</si>
  <si>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</si>
  <si>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</si>
  <si>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</si>
  <si>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</si>
  <si>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</si>
  <si>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</si>
  <si>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</si>
  <si>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</si>
  <si>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</si>
  <si>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</si>
  <si>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</si>
  <si>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</si>
  <si>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</si>
  <si>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</si>
  <si>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</si>
  <si>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</si>
  <si>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</si>
  <si>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</si>
  <si>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</si>
  <si>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</si>
  <si>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</si>
  <si>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</si>
  <si>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</si>
  <si>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</si>
  <si>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</si>
  <si>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</si>
  <si>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</si>
  <si>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</si>
  <si>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</si>
  <si>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</si>
  <si>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</si>
  <si>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</si>
  <si>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</si>
  <si>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</si>
  <si>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</si>
  <si>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</si>
  <si>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</si>
  <si>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</si>
  <si>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</si>
  <si>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</si>
  <si>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</si>
  <si>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</si>
  <si>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</si>
  <si>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</si>
  <si>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</si>
  <si>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</si>
  <si>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</si>
  <si>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</si>
  <si>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</si>
  <si>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</si>
  <si>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</si>
  <si>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</si>
  <si>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</si>
  <si>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</si>
  <si>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</si>
  <si>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</si>
  <si>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</si>
  <si>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</si>
  <si>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</si>
  <si>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</si>
  <si>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</si>
  <si>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</si>
  <si>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</si>
  <si>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</si>
  <si>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</si>
  <si>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</si>
  <si>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</si>
  <si>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</si>
  <si>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</si>
  <si>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</si>
  <si>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</si>
  <si>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</si>
  <si>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</si>
  <si>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</si>
  <si>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</si>
  <si>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</si>
  <si>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</si>
  <si>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</si>
  <si>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</si>
  <si>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</si>
  <si>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</si>
  <si>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</si>
  <si>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</si>
  <si>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</si>
  <si>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</si>
  <si>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</si>
  <si>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</si>
  <si>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</si>
  <si>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</si>
  <si>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</si>
  <si>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</si>
  <si>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</si>
  <si>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</si>
  <si>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</si>
  <si>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</si>
  <si>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</si>
  <si>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</si>
  <si>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</si>
  <si>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</si>
  <si>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</si>
  <si>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</si>
  <si>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</si>
  <si>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</si>
  <si>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</si>
  <si>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</si>
  <si>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</si>
  <si>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</si>
  <si>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</si>
  <si>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</si>
  <si>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</si>
  <si>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</si>
  <si>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</si>
  <si>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</si>
  <si>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</si>
  <si>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</si>
  <si>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</si>
  <si>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</si>
  <si>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</si>
  <si>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</si>
  <si>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</si>
  <si>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</si>
  <si>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</si>
  <si>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</si>
  <si>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</si>
  <si>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</si>
  <si>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</si>
  <si>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</si>
  <si>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</si>
  <si>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</si>
  <si>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</si>
  <si>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</si>
  <si>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</si>
  <si>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</si>
  <si>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</si>
  <si>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</si>
  <si>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</si>
  <si>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</si>
  <si>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</si>
  <si>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</si>
  <si>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</si>
  <si>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</si>
  <si>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</si>
  <si>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</si>
  <si>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</si>
  <si>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</si>
  <si>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</si>
  <si>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</si>
  <si>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</si>
  <si>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</si>
  <si>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</si>
  <si>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</si>
  <si>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</si>
  <si>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</si>
  <si>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</si>
  <si>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</si>
  <si>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</si>
  <si>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</si>
  <si>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</si>
  <si>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</si>
  <si>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</si>
  <si>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</si>
  <si>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</si>
  <si>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</si>
  <si>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</si>
  <si>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</si>
  <si>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</si>
  <si>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</si>
  <si>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</si>
  <si>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</si>
  <si>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</si>
  <si>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</si>
  <si>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</si>
  <si>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</si>
  <si>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</si>
  <si>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</si>
  <si>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</si>
  <si>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</si>
  <si>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</si>
  <si>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</si>
  <si>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</si>
  <si>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</si>
  <si>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</si>
  <si>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</si>
  <si>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</si>
  <si>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</si>
  <si>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</si>
  <si>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</si>
  <si>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</si>
  <si>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</si>
  <si>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</si>
  <si>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</si>
  <si>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</si>
  <si>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</si>
  <si>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</si>
  <si>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</si>
  <si>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</si>
  <si>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</si>
  <si>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</si>
  <si>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</si>
  <si>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</si>
  <si>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</si>
  <si>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</si>
  <si>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</si>
  <si>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</si>
  <si>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</si>
  <si>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</si>
  <si>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</si>
  <si>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</si>
  <si>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</si>
  <si>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</si>
  <si>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</si>
  <si>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</si>
  <si>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</si>
  <si>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</si>
  <si>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</si>
  <si>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</si>
  <si>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</si>
  <si>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</si>
  <si>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</si>
  <si>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</si>
  <si>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</si>
  <si>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</si>
  <si>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</si>
  <si>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</si>
  <si>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</si>
  <si>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</si>
  <si>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</si>
  <si>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</si>
  <si>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</si>
  <si>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</si>
  <si>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</si>
  <si>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</si>
  <si>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</si>
  <si>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</si>
  <si>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</si>
  <si>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</si>
  <si>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</si>
  <si>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</si>
  <si>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</si>
  <si>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</si>
  <si>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</si>
  <si>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</si>
  <si>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</si>
  <si>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</si>
  <si>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</si>
  <si>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</si>
  <si>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</si>
  <si>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</si>
  <si>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</si>
  <si>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</si>
  <si>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</si>
  <si>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</si>
  <si>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</si>
  <si>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</si>
  <si>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</si>
  <si>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</si>
  <si>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</si>
  <si>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</si>
  <si>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</si>
  <si>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</si>
  <si>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</si>
  <si>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</si>
  <si>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</si>
  <si>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</si>
  <si>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</si>
  <si>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</si>
  <si>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</si>
  <si>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</si>
  <si>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</si>
  <si>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</si>
  <si>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</si>
  <si>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</si>
  <si>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</si>
  <si>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</si>
  <si>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</si>
  <si>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</si>
  <si>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</si>
  <si>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</si>
  <si>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</si>
  <si>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</si>
  <si>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</si>
  <si>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</si>
  <si>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</si>
  <si>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</si>
  <si>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</si>
  <si>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</si>
  <si>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</si>
  <si>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</si>
  <si>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</si>
  <si>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</si>
  <si>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</si>
  <si>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</si>
  <si>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</si>
  <si>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</si>
  <si>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</si>
  <si>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</si>
  <si>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</si>
  <si>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</si>
  <si>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</si>
  <si>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</si>
  <si>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</si>
  <si>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</si>
  <si>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</si>
  <si>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</si>
  <si>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</si>
  <si>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</si>
  <si>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</si>
  <si>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</si>
  <si>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</si>
  <si>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</si>
  <si>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</si>
  <si>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</si>
  <si>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</si>
  <si>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</si>
  <si>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</si>
  <si>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</si>
  <si>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</si>
  <si>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</si>
  <si>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</si>
  <si>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</si>
  <si>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</si>
  <si>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</si>
  <si>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</si>
  <si>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</si>
  <si>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</si>
  <si>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</si>
  <si>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</si>
  <si>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</si>
  <si>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</si>
  <si>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</si>
  <si>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</si>
  <si>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</si>
  <si>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</si>
  <si>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</si>
  <si>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</si>
  <si>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</si>
  <si>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</si>
  <si>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</si>
  <si>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</si>
  <si>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</si>
  <si>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</si>
  <si>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</si>
  <si>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</si>
  <si>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</si>
  <si>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</si>
  <si>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</si>
  <si>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</si>
  <si>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</si>
  <si>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</si>
  <si>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</si>
  <si>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</si>
  <si>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</si>
  <si>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</si>
  <si>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</si>
  <si>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</si>
  <si>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</si>
  <si>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</si>
  <si>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</si>
  <si>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</si>
  <si>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</si>
  <si>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</si>
  <si>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</si>
  <si>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</si>
  <si>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</si>
  <si>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</si>
  <si>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</si>
  <si>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</si>
  <si>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</si>
  <si>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</si>
  <si>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</si>
  <si>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</si>
  <si>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</si>
  <si>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</si>
  <si>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</si>
  <si>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</si>
  <si>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</si>
  <si>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</si>
  <si>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</si>
  <si>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</si>
  <si>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</si>
  <si>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</si>
  <si>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</si>
  <si>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</si>
  <si>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</si>
  <si>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</si>
  <si>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</si>
  <si>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</si>
  <si>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</si>
  <si>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</si>
  <si>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</si>
  <si>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</si>
  <si>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</si>
  <si>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</si>
  <si>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</si>
  <si>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</si>
  <si>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</si>
  <si>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</si>
  <si>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</si>
  <si>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</si>
  <si>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</si>
  <si>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</si>
  <si>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</si>
  <si>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</si>
  <si>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</si>
  <si>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</si>
  <si>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</si>
  <si>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</si>
  <si>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</si>
  <si>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</si>
  <si>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</si>
  <si>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</si>
  <si>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</si>
  <si>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</si>
  <si>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</si>
  <si>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</si>
  <si>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</si>
  <si>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</si>
  <si>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</si>
  <si>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</si>
  <si>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</si>
  <si>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</si>
  <si>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</si>
  <si>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</si>
  <si>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</si>
  <si>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</si>
  <si>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</si>
  <si>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</si>
  <si>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</si>
  <si>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</si>
  <si>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</si>
  <si>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</si>
  <si>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</si>
  <si>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</si>
  <si>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</si>
  <si>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</si>
  <si>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</si>
  <si>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</si>
  <si>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</si>
  <si>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</si>
  <si>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</si>
  <si>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</si>
  <si>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</si>
  <si>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</si>
  <si>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</si>
  <si>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</si>
  <si>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</si>
  <si>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</si>
  <si>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</si>
  <si>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</si>
  <si>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</si>
  <si>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</si>
  <si>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</si>
  <si>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</si>
  <si>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</si>
  <si>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</si>
  <si>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</si>
  <si>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</si>
  <si>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</si>
  <si>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</si>
  <si>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</si>
  <si>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</si>
  <si>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</si>
  <si>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</si>
  <si>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</si>
  <si>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</si>
  <si>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</si>
  <si>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</si>
  <si>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</si>
  <si>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</si>
  <si>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</si>
  <si>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</si>
  <si>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</si>
  <si>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</si>
  <si>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</si>
  <si>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</si>
  <si>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</si>
  <si>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</si>
  <si>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</si>
  <si>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</si>
  <si>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</si>
  <si>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</si>
  <si>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</si>
  <si>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</si>
  <si>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</si>
  <si>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</si>
  <si>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</si>
  <si>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</si>
  <si>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</si>
  <si>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</si>
  <si>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</si>
  <si>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</si>
  <si>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</si>
  <si>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</si>
  <si>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</si>
  <si>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</si>
  <si>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</si>
  <si>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</si>
  <si>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</si>
  <si>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</si>
  <si>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</si>
  <si>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</si>
  <si>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</si>
  <si>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</si>
  <si>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</si>
  <si>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</si>
  <si>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</si>
  <si>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</si>
  <si>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</si>
  <si>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</si>
  <si>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</si>
  <si>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</si>
  <si>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</si>
  <si>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</si>
  <si>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</si>
  <si>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</si>
  <si>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</si>
  <si>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</si>
  <si>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</si>
  <si>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</si>
  <si>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</si>
  <si>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</si>
  <si>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</si>
  <si>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</si>
  <si>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</si>
  <si>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</si>
  <si>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</si>
  <si>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</si>
  <si>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</si>
  <si>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</si>
  <si>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</si>
  <si>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</si>
  <si>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</si>
  <si>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</si>
  <si>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</si>
  <si>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</si>
  <si>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</si>
  <si>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</si>
  <si>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</si>
  <si>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</si>
  <si>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</si>
  <si>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</si>
  <si>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</si>
  <si>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</si>
  <si>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</si>
  <si>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</si>
  <si>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</si>
  <si>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</si>
  <si>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</si>
  <si>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</si>
  <si>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</si>
  <si>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</si>
  <si>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</si>
  <si>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</si>
  <si>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</si>
  <si>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</si>
  <si>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</si>
  <si>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</si>
  <si>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</si>
  <si>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</si>
  <si>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</si>
  <si>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</si>
  <si>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</si>
  <si>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</si>
  <si>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</si>
  <si>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</si>
  <si>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</si>
  <si>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</si>
  <si>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</si>
  <si>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</si>
  <si>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</si>
  <si>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</si>
  <si>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</si>
  <si>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</si>
  <si>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</si>
  <si>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</si>
  <si>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</si>
  <si>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</si>
  <si>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</si>
  <si>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</si>
  <si>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</si>
  <si>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</si>
  <si>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</si>
  <si>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</si>
  <si>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</si>
  <si>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</si>
  <si>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</si>
  <si>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</si>
  <si>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</si>
  <si>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</si>
  <si>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</si>
  <si>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</si>
  <si>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</si>
  <si>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</si>
  <si>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</si>
  <si>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</si>
  <si>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</si>
  <si>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</si>
  <si>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</si>
  <si>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</si>
  <si>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</si>
  <si>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</si>
  <si>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</si>
  <si>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</si>
  <si>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</si>
  <si>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</si>
  <si>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</si>
  <si>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</si>
  <si>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</si>
  <si>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</si>
  <si>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</si>
  <si>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</si>
  <si>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</si>
  <si>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</si>
  <si>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</si>
  <si>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</si>
  <si>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</si>
  <si>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</si>
  <si>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</si>
  <si>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</si>
  <si>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</si>
  <si>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</si>
  <si>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</si>
  <si>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</si>
  <si>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</si>
  <si>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</si>
  <si>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</si>
  <si>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</si>
  <si>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</si>
  <si>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</si>
  <si>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</si>
  <si>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</si>
  <si>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</si>
  <si>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</si>
  <si>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</si>
  <si>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</si>
  <si>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</si>
  <si>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</si>
  <si>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</si>
  <si>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</si>
  <si>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</si>
  <si>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</si>
  <si>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</si>
  <si>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</si>
  <si>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</si>
  <si>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</si>
  <si>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</si>
  <si>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</si>
  <si>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</si>
  <si>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</si>
  <si>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</si>
  <si>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</si>
  <si>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</si>
  <si>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</si>
  <si>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</si>
  <si>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</si>
  <si>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</si>
  <si>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</si>
  <si>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</si>
  <si>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</si>
  <si>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</si>
  <si>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</si>
  <si>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</si>
  <si>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</si>
  <si>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</si>
  <si>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</si>
  <si>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</si>
  <si>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</si>
  <si>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</si>
  <si>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</si>
  <si>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</si>
  <si>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</si>
  <si>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</si>
  <si>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</si>
  <si>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</si>
  <si>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</si>
  <si>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</si>
  <si>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</si>
  <si>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</si>
  <si>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</si>
  <si>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</si>
  <si>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</si>
  <si>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</si>
  <si>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</si>
  <si>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</si>
  <si>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</si>
  <si>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</si>
  <si>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</si>
  <si>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</si>
  <si>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</si>
  <si>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</si>
  <si>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</si>
  <si>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</si>
  <si>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</si>
  <si>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</si>
  <si>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</si>
  <si>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</si>
  <si>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</si>
  <si>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</si>
  <si>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</si>
  <si>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</si>
  <si>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</si>
  <si>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</si>
  <si>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</si>
  <si>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</si>
  <si>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</si>
  <si>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</si>
  <si>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</si>
  <si>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</si>
  <si>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</si>
  <si>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</si>
  <si>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</si>
  <si>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</si>
  <si>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</si>
  <si>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</si>
  <si>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</si>
  <si>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</si>
  <si>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</si>
  <si>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</si>
  <si>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</si>
  <si>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</si>
  <si>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</si>
  <si>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</si>
  <si>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</si>
  <si>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</si>
  <si>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</si>
  <si>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</si>
  <si>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</si>
  <si>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</si>
  <si>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</si>
  <si>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</si>
  <si>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</si>
  <si>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</si>
  <si>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</si>
  <si>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</si>
  <si>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</si>
  <si>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</si>
  <si>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</si>
  <si>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</si>
  <si>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</si>
  <si>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</si>
  <si>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</si>
  <si>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</si>
  <si>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</si>
  <si>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</si>
  <si>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</si>
  <si>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</si>
  <si>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</si>
  <si>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</si>
  <si>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</si>
  <si>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</si>
  <si>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</si>
  <si>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</si>
  <si>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</si>
  <si>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</si>
  <si>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</si>
  <si>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</si>
  <si>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</si>
  <si>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</si>
  <si>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</si>
  <si>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</si>
  <si>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</si>
  <si>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</si>
  <si>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</si>
  <si>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</si>
  <si>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</si>
  <si>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</si>
  <si>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</si>
  <si>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</si>
  <si>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</si>
  <si>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</si>
  <si>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</si>
  <si>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</si>
  <si>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</si>
  <si>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</si>
  <si>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</si>
  <si>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</si>
  <si>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</si>
  <si>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</si>
  <si>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</si>
  <si>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</si>
  <si>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</si>
  <si>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</si>
  <si>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</si>
  <si>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</si>
  <si>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</si>
  <si>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</si>
  <si>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</si>
  <si>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</si>
  <si>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</si>
  <si>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</si>
  <si>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</si>
  <si>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</si>
  <si>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</si>
  <si>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</si>
  <si>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</si>
  <si>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</si>
  <si>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</si>
  <si>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</si>
  <si>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</si>
  <si>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</si>
  <si>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</si>
  <si>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</si>
  <si>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</si>
  <si>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</si>
  <si>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</si>
  <si>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</si>
  <si>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</si>
  <si>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</si>
  <si>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</si>
  <si>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</si>
  <si>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</si>
  <si>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</si>
  <si>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</si>
  <si>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</si>
  <si>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</si>
  <si>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</si>
  <si>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</si>
  <si>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</si>
  <si>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</si>
  <si>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</si>
  <si>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</si>
  <si>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</si>
  <si>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</si>
  <si>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</si>
  <si>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</si>
  <si>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</si>
  <si>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</si>
  <si>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</si>
  <si>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</si>
  <si>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</si>
  <si>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</si>
  <si>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</si>
  <si>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</si>
  <si>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</si>
  <si>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</si>
  <si>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</si>
  <si>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</si>
  <si>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</si>
  <si>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</si>
  <si>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</si>
  <si>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</si>
  <si>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</si>
  <si>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</si>
  <si>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</si>
  <si>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</si>
  <si>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</si>
  <si>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</si>
  <si>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</si>
  <si>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</si>
  <si>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</si>
  <si>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</si>
  <si>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</si>
  <si>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</si>
  <si>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</si>
  <si>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</si>
  <si>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</si>
  <si>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</si>
  <si>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</si>
  <si>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</si>
  <si>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</si>
  <si>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</si>
  <si>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</si>
  <si>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</si>
  <si>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</si>
  <si>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</si>
  <si>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</si>
  <si>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</si>
  <si>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</si>
  <si>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</si>
  <si>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</si>
  <si>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</si>
  <si>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</si>
  <si>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</si>
  <si>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</si>
  <si>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</si>
  <si>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</si>
  <si>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</si>
  <si>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</si>
  <si>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</si>
  <si>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</si>
  <si>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</si>
  <si>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</si>
  <si>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</si>
  <si>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</si>
  <si>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</si>
  <si>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</si>
  <si>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</si>
  <si>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</si>
  <si>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</si>
  <si>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</si>
  <si>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</si>
  <si>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</si>
  <si>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</si>
  <si>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</si>
  <si>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</si>
  <si>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</si>
  <si>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</si>
  <si>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</si>
  <si>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</si>
  <si>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</si>
  <si>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</si>
  <si>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</si>
  <si>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</si>
  <si>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</si>
  <si>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</si>
  <si>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</si>
  <si>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</si>
  <si>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</si>
  <si>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</si>
  <si>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</si>
  <si>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</si>
  <si>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</si>
  <si>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</si>
  <si>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</si>
  <si>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</si>
  <si>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</si>
  <si>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</si>
  <si>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</si>
  <si>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</si>
  <si>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</si>
  <si>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</si>
  <si>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</si>
  <si>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</si>
  <si>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</si>
  <si>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</si>
  <si>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</si>
  <si>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</si>
  <si>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</si>
  <si>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</si>
  <si>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</si>
  <si>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</si>
  <si>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</si>
  <si>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</si>
  <si>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</si>
  <si>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</si>
  <si>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</si>
  <si>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</si>
  <si>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</si>
  <si>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</si>
  <si>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</si>
  <si>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</si>
  <si>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</si>
  <si>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</si>
  <si>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</si>
  <si>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</si>
  <si>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</si>
  <si>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</si>
  <si>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</si>
  <si>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</si>
  <si>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</si>
  <si>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</si>
  <si>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</si>
  <si>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</si>
  <si>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</si>
  <si>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</si>
  <si>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</si>
  <si>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</si>
  <si>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</si>
  <si>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</si>
  <si>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</si>
  <si>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</si>
  <si>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</si>
  <si>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</si>
  <si>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</si>
  <si>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</si>
  <si>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</si>
  <si>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</si>
  <si>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</si>
  <si>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</si>
  <si>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</si>
  <si>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</si>
  <si>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</si>
  <si>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</si>
  <si>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</si>
  <si>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</si>
  <si>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</si>
  <si>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</si>
  <si>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</si>
  <si>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</si>
  <si>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</si>
  <si>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</si>
  <si>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</si>
  <si>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</si>
  <si>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</si>
  <si>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</si>
  <si>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</si>
  <si>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</si>
  <si>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</si>
  <si>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</si>
  <si>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</si>
  <si>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</si>
  <si>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</si>
  <si>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</si>
  <si>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</si>
  <si>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</si>
  <si>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</si>
  <si>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</si>
  <si>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</si>
  <si>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</si>
  <si>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</si>
  <si>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</si>
  <si>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</si>
  <si>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</si>
  <si>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</si>
  <si>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</si>
  <si>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</si>
  <si>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</si>
  <si>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</si>
  <si>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</si>
  <si>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</si>
  <si>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</si>
  <si>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</si>
  <si>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</si>
  <si>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</si>
  <si>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</si>
  <si>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</si>
  <si>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</si>
  <si>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</si>
  <si>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</si>
  <si>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</si>
  <si>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</si>
  <si>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</si>
  <si>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</si>
  <si>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</si>
  <si>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</si>
  <si>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</si>
  <si>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</si>
  <si>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</si>
  <si>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</si>
  <si>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</si>
  <si>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</si>
  <si>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</si>
  <si>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</si>
  <si>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</si>
  <si>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</si>
  <si>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</si>
  <si>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</si>
  <si>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</si>
  <si>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</si>
  <si>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</si>
  <si>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</si>
  <si>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</si>
  <si>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</si>
  <si>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</si>
  <si>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</si>
  <si>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</si>
  <si>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</si>
  <si>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</si>
  <si>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</si>
  <si>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</si>
  <si>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</si>
  <si>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</si>
  <si>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</si>
  <si>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</si>
  <si>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</si>
  <si>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</si>
  <si>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</si>
  <si>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</si>
  <si>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</si>
  <si>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</si>
  <si>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</si>
  <si>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</si>
  <si>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</si>
  <si>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</si>
  <si>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</si>
  <si>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</si>
  <si>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</si>
  <si>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</si>
  <si>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</si>
  <si>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</si>
  <si>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</si>
  <si>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</si>
  <si>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</si>
  <si>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</si>
  <si>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</si>
  <si>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</si>
  <si>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</si>
  <si>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</si>
  <si>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</si>
  <si>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</si>
  <si>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</si>
  <si>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</si>
  <si>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</si>
  <si>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</si>
  <si>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</si>
  <si>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</si>
  <si>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</si>
  <si>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</si>
  <si>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</si>
  <si>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</si>
  <si>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</si>
  <si>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</si>
  <si>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</si>
  <si>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</si>
  <si>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</si>
  <si>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</si>
  <si>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</si>
  <si>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</si>
  <si>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</si>
  <si>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</si>
  <si>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</si>
  <si>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</si>
  <si>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</si>
  <si>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</si>
  <si>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</si>
  <si>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</si>
  <si>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</si>
  <si>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</si>
  <si>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</si>
  <si>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</si>
  <si>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</si>
  <si>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</si>
  <si>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</si>
  <si>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</si>
  <si>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</si>
  <si>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</si>
  <si>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</si>
  <si>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</si>
  <si>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</si>
  <si>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</si>
  <si>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</si>
  <si>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</si>
  <si>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</si>
  <si>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</si>
  <si>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</si>
  <si>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</si>
  <si>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</si>
  <si>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</si>
  <si>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</si>
  <si>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</si>
  <si>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</si>
  <si>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</si>
  <si>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</si>
  <si>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</si>
  <si>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</si>
  <si>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</si>
  <si>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</si>
  <si>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</si>
  <si>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</si>
  <si>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</si>
  <si>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</si>
  <si>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</si>
  <si>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</si>
  <si>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</si>
  <si>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</si>
  <si>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</si>
  <si>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</si>
  <si>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</si>
  <si>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</si>
  <si>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</si>
  <si>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</si>
  <si>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</si>
  <si>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</si>
  <si>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</si>
  <si>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</si>
  <si>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</si>
  <si>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</si>
  <si>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</si>
  <si>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</si>
  <si>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</si>
  <si>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</si>
  <si>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</si>
  <si>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</si>
  <si>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</si>
  <si>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</si>
  <si>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</si>
  <si>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</si>
  <si>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</si>
  <si>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</si>
  <si>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</si>
  <si>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</si>
  <si>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</si>
  <si>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</si>
  <si>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</si>
  <si>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</si>
  <si>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</si>
  <si>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</si>
  <si>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</si>
  <si>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</si>
  <si>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</si>
  <si>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</si>
  <si>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</si>
  <si>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</si>
  <si>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</si>
  <si>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</si>
  <si>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</si>
  <si>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</si>
  <si>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</si>
  <si>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</si>
  <si>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</si>
  <si>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</si>
  <si>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</si>
  <si>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</si>
  <si>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</si>
  <si>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</si>
  <si>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</si>
  <si>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</si>
  <si>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</si>
  <si>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</si>
  <si>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</si>
  <si>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</si>
  <si>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</si>
  <si>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</si>
  <si>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</si>
  <si>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</si>
  <si>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</si>
  <si>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</si>
  <si>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</si>
  <si>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</si>
  <si>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</si>
  <si>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</si>
  <si>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</si>
  <si>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</si>
  <si>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</si>
  <si>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</si>
  <si>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</si>
  <si>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</si>
  <si>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</si>
  <si>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</si>
  <si>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</si>
  <si>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</si>
  <si>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</si>
  <si>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</si>
  <si>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</si>
  <si>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</si>
  <si>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</si>
  <si>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</si>
  <si>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</si>
  <si>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</si>
  <si>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</si>
  <si>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</si>
  <si>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</si>
  <si>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</si>
  <si>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</si>
  <si>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</si>
  <si>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</si>
  <si>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</si>
  <si>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</si>
  <si>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</si>
  <si>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</si>
  <si>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</si>
  <si>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</si>
  <si>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</si>
  <si>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</si>
  <si>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</si>
  <si>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</si>
  <si>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</si>
  <si>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</si>
  <si>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</si>
  <si>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</si>
  <si>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</si>
  <si>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</si>
  <si>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</si>
  <si>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</si>
  <si>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</si>
  <si>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</si>
  <si>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</si>
  <si>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</si>
  <si>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</si>
  <si>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</si>
  <si>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</si>
  <si>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</si>
  <si>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</si>
  <si>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</si>
  <si>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</si>
  <si>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</si>
  <si>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</si>
  <si>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</si>
  <si>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</si>
  <si>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</si>
  <si>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</si>
  <si>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</si>
  <si>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</si>
  <si>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</si>
  <si>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</si>
  <si>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</si>
  <si>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</si>
  <si>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</si>
  <si>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</si>
  <si>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</si>
  <si>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</si>
  <si>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</si>
  <si>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</si>
  <si>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</si>
  <si>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</si>
  <si>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</si>
  <si>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</si>
  <si>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</si>
  <si>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</si>
  <si>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</si>
  <si>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</si>
  <si>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</si>
  <si>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</si>
  <si>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</si>
  <si>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</si>
  <si>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</si>
  <si>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</si>
  <si>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</si>
  <si>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</si>
  <si>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</si>
  <si>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</si>
  <si>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</si>
  <si>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</si>
  <si>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</si>
  <si>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</si>
  <si>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</si>
  <si>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</si>
  <si>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</si>
  <si>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</si>
  <si>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</si>
  <si>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</si>
  <si>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</si>
  <si>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</si>
  <si>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</si>
  <si>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</si>
  <si>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</si>
  <si>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</si>
  <si>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</si>
  <si>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</si>
  <si>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</si>
  <si>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</si>
  <si>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</si>
  <si>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</si>
  <si>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</si>
  <si>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</si>
  <si>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</si>
  <si>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</si>
  <si>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</si>
  <si>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</si>
  <si>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</si>
  <si>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</si>
  <si>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</si>
  <si>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</si>
  <si>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</si>
  <si>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</si>
  <si>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</si>
  <si>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</si>
  <si>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</si>
  <si>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</si>
  <si>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</si>
  <si>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</si>
  <si>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</si>
  <si>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</si>
  <si>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</si>
  <si>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</si>
  <si>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</si>
  <si>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</si>
  <si>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</si>
  <si>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</si>
  <si>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</si>
  <si>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</si>
  <si>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</si>
  <si>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</si>
  <si>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</si>
  <si>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</si>
  <si>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</si>
  <si>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</si>
  <si>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</si>
  <si>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</si>
  <si>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</si>
  <si>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</si>
  <si>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</si>
  <si>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</si>
  <si>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</si>
  <si>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</si>
  <si>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</si>
  <si>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</si>
  <si>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</si>
  <si>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</si>
  <si>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</si>
  <si>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</si>
  <si>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</si>
  <si>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</si>
  <si>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</si>
  <si>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</si>
  <si>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</si>
  <si>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</si>
  <si>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</si>
  <si>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</si>
  <si>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</si>
  <si>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</si>
  <si>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</si>
  <si>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</si>
  <si>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</si>
  <si>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</si>
  <si>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</si>
  <si>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</si>
  <si>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</si>
  <si>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</si>
  <si>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</si>
  <si>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</si>
  <si>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</si>
  <si>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</si>
  <si>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</si>
  <si>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</si>
  <si>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</si>
  <si>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</si>
  <si>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</si>
  <si>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</si>
  <si>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</si>
  <si>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</si>
  <si>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</si>
  <si>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</si>
  <si>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</si>
  <si>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</si>
  <si>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</si>
  <si>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</si>
  <si>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</si>
  <si>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</si>
  <si>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</si>
  <si>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</si>
  <si>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</si>
  <si>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</si>
  <si>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</si>
  <si>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</si>
  <si>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</si>
  <si>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</si>
  <si>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</si>
  <si>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</si>
  <si>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</si>
  <si>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</si>
  <si>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</si>
  <si>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</si>
  <si>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</si>
  <si>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</si>
  <si>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</si>
  <si>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</si>
  <si>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</si>
  <si>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</si>
  <si>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</si>
  <si>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</si>
  <si>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</si>
  <si>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</si>
  <si>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</si>
  <si>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</si>
  <si>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</si>
  <si>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</si>
  <si>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</si>
  <si>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</si>
  <si>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</si>
  <si>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</si>
  <si>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</si>
  <si>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</si>
  <si>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</si>
  <si>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</si>
  <si>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</si>
  <si>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</si>
  <si>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</si>
  <si>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</si>
  <si>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</si>
  <si>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</si>
  <si>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</si>
  <si>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</si>
  <si>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</si>
  <si>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</si>
  <si>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</si>
  <si>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</si>
  <si>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</si>
  <si>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</si>
  <si>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</si>
  <si>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</si>
  <si>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</si>
  <si>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</si>
  <si>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</si>
  <si>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</si>
  <si>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</si>
  <si>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</si>
  <si>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</si>
  <si>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</si>
  <si>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</si>
  <si>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</si>
  <si>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</si>
  <si>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</si>
  <si>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</si>
  <si>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</si>
  <si>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</si>
  <si>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</si>
  <si>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</si>
  <si>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</si>
  <si>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</si>
  <si>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</si>
  <si>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</si>
  <si>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</si>
  <si>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</si>
  <si>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</si>
  <si>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</si>
  <si>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</si>
  <si>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</si>
  <si>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</si>
  <si>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</si>
  <si>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</si>
  <si>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</si>
  <si>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</si>
  <si>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</si>
  <si>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</si>
  <si>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</si>
  <si>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</si>
  <si>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</si>
  <si>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</si>
  <si>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</si>
  <si>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</si>
  <si>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</si>
  <si>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</si>
  <si>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</si>
  <si>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</si>
  <si>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</si>
  <si>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</si>
  <si>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</si>
  <si>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</si>
  <si>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</si>
  <si>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</si>
  <si>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</si>
  <si>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</si>
  <si>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</si>
  <si>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</si>
  <si>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</si>
  <si>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</si>
  <si>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</si>
  <si>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</si>
  <si>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</si>
  <si>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</si>
  <si>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</si>
  <si>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</si>
  <si>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</si>
  <si>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</si>
  <si>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</si>
  <si>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</si>
  <si>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</si>
  <si>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</si>
  <si>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</si>
  <si>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</si>
  <si>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</si>
  <si>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</si>
  <si>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</si>
  <si>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</si>
  <si>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</si>
  <si>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</si>
  <si>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</si>
  <si>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</si>
  <si>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</si>
  <si>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</si>
  <si>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</si>
  <si>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</si>
  <si>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</si>
  <si>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</si>
  <si>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</si>
  <si>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</si>
  <si>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</si>
  <si>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</si>
  <si>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</si>
  <si>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</si>
  <si>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</si>
  <si>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</si>
  <si>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</si>
  <si>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</si>
  <si>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</si>
  <si>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</si>
  <si>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</si>
  <si>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</si>
  <si>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</si>
  <si>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</si>
  <si>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</si>
  <si>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</si>
  <si>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</si>
  <si>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</si>
  <si>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</si>
  <si>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</si>
  <si>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</si>
  <si>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</si>
  <si>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</si>
  <si>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</si>
  <si>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</si>
  <si>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</si>
  <si>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</si>
  <si>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</si>
  <si>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</si>
  <si>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</si>
  <si>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</si>
  <si>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</si>
  <si>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</si>
  <si>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</si>
  <si>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</si>
  <si>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</si>
  <si>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</si>
  <si>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</si>
  <si>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</si>
  <si>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</si>
  <si>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</si>
  <si>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</si>
  <si>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</si>
  <si>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</si>
  <si>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</si>
  <si>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</si>
  <si>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</si>
  <si>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</si>
  <si>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</si>
  <si>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</si>
  <si>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</si>
  <si>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</si>
  <si>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</si>
  <si>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</si>
  <si>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</si>
  <si>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</si>
  <si>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</si>
  <si>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</si>
  <si>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</si>
  <si>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</si>
  <si>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</si>
  <si>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</si>
  <si>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</si>
  <si>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</si>
  <si>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</si>
  <si>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</si>
  <si>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</si>
  <si>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</si>
  <si>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</si>
  <si>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</si>
  <si>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</si>
  <si>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</si>
  <si>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</si>
  <si>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</si>
  <si>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</si>
  <si>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</si>
  <si>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</si>
  <si>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</si>
  <si>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</si>
  <si>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</si>
  <si>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</si>
  <si>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</si>
  <si>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</si>
  <si>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</si>
  <si>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</si>
  <si>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</si>
  <si>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</si>
  <si>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</si>
  <si>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</si>
  <si>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</si>
  <si>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</si>
  <si>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</si>
  <si>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</si>
  <si>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</si>
  <si>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</si>
  <si>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</si>
  <si>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</si>
  <si>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</si>
  <si>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</si>
  <si>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</si>
  <si>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</si>
  <si>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</si>
  <si>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</si>
  <si>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</si>
  <si>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</si>
  <si>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</si>
  <si>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</si>
  <si>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</si>
  <si>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</si>
  <si>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</si>
  <si>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</si>
  <si>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</si>
  <si>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</si>
  <si>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</si>
  <si>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</si>
  <si>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</si>
  <si>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</si>
  <si>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</si>
  <si>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</si>
  <si>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</si>
  <si>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</si>
  <si>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</si>
  <si>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</si>
  <si>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</si>
  <si>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</si>
  <si>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</si>
  <si>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</si>
  <si>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</si>
  <si>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</si>
  <si>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</si>
  <si>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</si>
  <si>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</si>
  <si>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</si>
  <si>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</si>
  <si>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</si>
  <si>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</si>
  <si>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</si>
  <si>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</si>
  <si>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</si>
  <si>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</si>
  <si>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</si>
  <si>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</si>
  <si>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</si>
  <si>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</si>
  <si>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</si>
  <si>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</si>
  <si>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</si>
  <si>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</si>
  <si>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</si>
  <si>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</si>
  <si>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</si>
  <si>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</si>
  <si>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</si>
  <si>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</si>
  <si>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</si>
  <si>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</si>
  <si>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</si>
  <si>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</si>
  <si>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</si>
  <si>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</si>
  <si>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</si>
  <si>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</si>
  <si>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</si>
  <si>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</si>
  <si>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</si>
  <si>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</si>
  <si>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</si>
  <si>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</si>
  <si>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</si>
  <si>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</si>
  <si>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</si>
  <si>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</si>
  <si>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</si>
  <si>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</si>
  <si>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</si>
  <si>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</si>
  <si>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</si>
  <si>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</si>
  <si>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</si>
  <si>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</si>
  <si>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</si>
  <si>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</si>
  <si>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</si>
  <si>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</si>
  <si>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</si>
  <si>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</si>
  <si>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</si>
  <si>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</si>
  <si>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</si>
  <si>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</si>
  <si>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</si>
  <si>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</si>
  <si>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</si>
  <si>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</si>
  <si>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</si>
  <si>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</si>
  <si>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</si>
  <si>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</si>
  <si>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</si>
  <si>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</si>
  <si>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</si>
  <si>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</si>
  <si>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</si>
  <si>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</si>
  <si>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</si>
  <si>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</si>
  <si>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</si>
  <si>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</si>
  <si>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</si>
  <si>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</si>
  <si>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</si>
  <si>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</si>
  <si>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</si>
  <si>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</si>
  <si>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</si>
  <si>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</si>
  <si>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</si>
  <si>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</si>
  <si>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</si>
  <si>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</si>
  <si>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</si>
  <si>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</si>
  <si>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</si>
  <si>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</si>
  <si>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</si>
  <si>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</si>
  <si>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</si>
  <si>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</si>
  <si>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</si>
  <si>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</si>
  <si>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</si>
  <si>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</si>
  <si>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</si>
  <si>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</si>
  <si>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</si>
  <si>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</si>
  <si>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</si>
  <si>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</si>
  <si>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</si>
  <si>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</si>
  <si>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</si>
  <si>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</si>
  <si>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</si>
  <si>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</si>
  <si>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</si>
  <si>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</si>
  <si>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</si>
  <si>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</si>
  <si>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</si>
  <si>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</si>
  <si>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</si>
  <si>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</si>
  <si>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</si>
  <si>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</si>
  <si>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</si>
  <si>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</si>
  <si>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</si>
  <si>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</si>
  <si>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</si>
  <si>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</si>
  <si>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</si>
  <si>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</si>
  <si>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</si>
  <si>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</si>
  <si>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</si>
  <si>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</si>
  <si>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</si>
  <si>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</si>
  <si>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</si>
  <si>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</si>
  <si>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</si>
  <si>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</si>
  <si>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</si>
  <si>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</si>
  <si>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</si>
  <si>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</si>
  <si>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</si>
  <si>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</si>
  <si>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</si>
  <si>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</si>
  <si>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</si>
  <si>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</si>
  <si>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</si>
  <si>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</si>
  <si>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</si>
  <si>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</si>
  <si>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</si>
  <si>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</si>
  <si>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</si>
  <si>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</si>
  <si>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</si>
  <si>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</si>
  <si>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</si>
  <si>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</si>
  <si>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</si>
  <si>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</si>
  <si>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</si>
  <si>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</si>
  <si>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</si>
  <si>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</si>
  <si>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</si>
  <si>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</si>
  <si>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</si>
  <si>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</si>
  <si>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</si>
  <si>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</si>
  <si>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</si>
  <si>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</si>
  <si>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</si>
  <si>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</si>
  <si>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</si>
  <si>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</si>
  <si>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</si>
  <si>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</si>
  <si>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</si>
  <si>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</si>
  <si>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</si>
  <si>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</si>
  <si>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</si>
  <si>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</si>
  <si>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</si>
  <si>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</si>
  <si>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</si>
  <si>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</si>
  <si>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</si>
  <si>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</si>
  <si>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</si>
  <si>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</si>
  <si>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</si>
  <si>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</si>
  <si>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</si>
  <si>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</si>
  <si>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</si>
  <si>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</si>
  <si>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</si>
  <si>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</si>
  <si>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</si>
  <si>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</si>
  <si>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</si>
  <si>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</si>
  <si>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</si>
  <si>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</si>
  <si>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</si>
  <si>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</si>
  <si>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</si>
  <si>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</si>
  <si>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</si>
  <si>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</si>
  <si>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</si>
  <si>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</si>
  <si>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</si>
  <si>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</si>
  <si>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</si>
  <si>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</si>
  <si>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</si>
  <si>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</si>
  <si>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</si>
  <si>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</si>
  <si>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</si>
  <si>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</si>
  <si>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</si>
  <si>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</si>
  <si>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</si>
  <si>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</si>
  <si>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</si>
  <si>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</si>
  <si>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</si>
  <si>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</si>
  <si>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</si>
  <si>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</si>
  <si>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</si>
  <si>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</si>
  <si>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</si>
  <si>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</si>
  <si>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</si>
  <si>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</si>
  <si>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</si>
  <si>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</si>
  <si>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</si>
  <si>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</si>
  <si>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</si>
  <si>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</si>
  <si>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</si>
  <si>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</si>
  <si>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</si>
  <si>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</si>
  <si>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</si>
  <si>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</si>
  <si>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</si>
  <si>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</si>
  <si>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</si>
  <si>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</si>
  <si>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</si>
  <si>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</si>
  <si>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</si>
  <si>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</si>
  <si>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</si>
  <si>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</si>
  <si>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</si>
  <si>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</si>
  <si>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</si>
  <si>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</si>
  <si>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</si>
  <si>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</si>
  <si>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</si>
  <si>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</si>
  <si>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</si>
  <si>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</si>
  <si>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</si>
  <si>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</si>
  <si>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</si>
  <si>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</si>
  <si>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</si>
  <si>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</si>
  <si>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</si>
  <si>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</si>
  <si>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</si>
  <si>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</si>
  <si>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</si>
  <si>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</si>
  <si>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</si>
  <si>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</si>
  <si>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</si>
  <si>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</si>
  <si>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</si>
  <si>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</si>
  <si>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</si>
  <si>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</si>
  <si>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</si>
  <si>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</si>
  <si>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</si>
  <si>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</si>
  <si>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</si>
  <si>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</si>
  <si>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</si>
  <si>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</si>
  <si>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</si>
  <si>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</si>
  <si>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</si>
  <si>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</si>
  <si>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</si>
  <si>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</si>
  <si>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</si>
  <si>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</si>
  <si>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</si>
  <si>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</si>
  <si>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</si>
  <si>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</si>
  <si>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</si>
  <si>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</si>
  <si>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</si>
  <si>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</si>
  <si>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</si>
  <si>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</si>
  <si>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</si>
  <si>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</si>
  <si>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</si>
  <si>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</si>
  <si>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</si>
  <si>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</si>
  <si>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</si>
  <si>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</si>
  <si>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</si>
  <si>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</si>
  <si>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</si>
  <si>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</si>
  <si>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</si>
  <si>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</si>
  <si>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</si>
  <si>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</si>
  <si>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</si>
  <si>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</si>
  <si>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</si>
  <si>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</si>
  <si>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</si>
  <si>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</si>
  <si>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</si>
  <si>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</si>
  <si>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</si>
  <si>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</si>
  <si>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</si>
  <si>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</si>
  <si>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</si>
  <si>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</si>
  <si>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</si>
  <si>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</si>
  <si>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</si>
  <si>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</si>
  <si>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</si>
  <si>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</si>
  <si>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</si>
  <si>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</si>
  <si>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</si>
  <si>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</si>
  <si>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</si>
  <si>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</si>
  <si>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</si>
  <si>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</si>
  <si>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</si>
  <si>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</si>
  <si>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</si>
  <si>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</si>
  <si>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</si>
  <si>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</si>
  <si>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</si>
  <si>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</si>
  <si>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</si>
  <si>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</si>
  <si>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</si>
  <si>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</si>
  <si>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</si>
  <si>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</si>
  <si>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</si>
  <si>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</si>
  <si>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</si>
  <si>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</si>
  <si>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</si>
  <si>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</si>
  <si>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</si>
  <si>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</si>
  <si>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</si>
  <si>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</si>
  <si>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</si>
  <si>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</si>
  <si>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</si>
  <si>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</si>
  <si>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</si>
  <si>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</si>
  <si>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</si>
  <si>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</si>
  <si>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</si>
  <si>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</si>
  <si>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</si>
  <si>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</si>
  <si>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</si>
  <si>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</si>
  <si>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</si>
  <si>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</si>
  <si>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</si>
  <si>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</si>
  <si>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</si>
  <si>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</si>
  <si>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</si>
  <si>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</si>
  <si>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</si>
  <si>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</si>
  <si>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</si>
  <si>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</si>
  <si>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</si>
  <si>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</si>
  <si>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</si>
  <si>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</si>
  <si>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</si>
  <si>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</si>
  <si>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</si>
  <si>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</si>
  <si>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</si>
  <si>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</si>
  <si>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</si>
  <si>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</si>
  <si>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</si>
  <si>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</si>
  <si>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</si>
  <si>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</si>
  <si>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</si>
  <si>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</si>
  <si>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</si>
  <si>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</si>
  <si>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</si>
  <si>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</si>
  <si>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</si>
  <si>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</si>
  <si>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</si>
  <si>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</si>
  <si>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</si>
  <si>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</si>
  <si>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</si>
  <si>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</si>
  <si>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</si>
  <si>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</si>
  <si>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</si>
  <si>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</si>
  <si>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</si>
  <si>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</si>
  <si>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</si>
  <si>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</si>
  <si>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</si>
  <si>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</si>
  <si>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</si>
  <si>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</si>
  <si>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</si>
  <si>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</si>
  <si>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</si>
  <si>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</si>
  <si>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</si>
  <si>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</si>
  <si>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</si>
  <si>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</si>
  <si>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</si>
  <si>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</si>
  <si>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</si>
  <si>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</si>
  <si>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</si>
  <si>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</si>
  <si>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</si>
  <si>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</si>
  <si>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</si>
  <si>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</si>
  <si>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</si>
  <si>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</si>
  <si>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</si>
  <si>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</si>
  <si>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</si>
  <si>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</si>
  <si>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</si>
  <si>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</si>
  <si>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</si>
  <si>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</si>
  <si>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</si>
  <si>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</si>
  <si>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</si>
  <si>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</si>
  <si>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</si>
  <si>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</si>
  <si>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</si>
  <si>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</si>
  <si>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</si>
  <si>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</si>
  <si>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</si>
  <si>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</si>
  <si>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</si>
  <si>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</si>
  <si>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</si>
  <si>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</si>
  <si>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</si>
  <si>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</si>
  <si>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</si>
  <si>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</si>
  <si>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</si>
  <si>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</si>
  <si>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</si>
  <si>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</si>
  <si>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</si>
  <si>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</si>
  <si>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</si>
  <si>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</si>
  <si>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</si>
  <si>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</si>
  <si>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</si>
  <si>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</si>
  <si>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</si>
  <si>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</si>
  <si>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</si>
  <si>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</si>
  <si>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</si>
  <si>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</si>
  <si>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</si>
  <si>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</si>
  <si>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</si>
  <si>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</si>
  <si>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</si>
  <si>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</si>
  <si>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</si>
  <si>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</si>
  <si>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</si>
  <si>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</si>
  <si>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</si>
  <si>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</si>
  <si>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</si>
  <si>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</si>
  <si>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</si>
  <si>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</si>
  <si>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</si>
  <si>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</si>
  <si>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</si>
  <si>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</si>
  <si>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</si>
  <si>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</si>
  <si>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</si>
  <si>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</si>
  <si>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</si>
  <si>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</si>
  <si>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</si>
  <si>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</si>
  <si>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</si>
  <si>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</si>
  <si>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</si>
  <si>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</si>
  <si>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</si>
  <si>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</si>
  <si>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</si>
  <si>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</si>
  <si>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</si>
  <si>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</si>
  <si>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</si>
  <si>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</si>
  <si>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</si>
  <si>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</si>
  <si>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</si>
  <si>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</si>
  <si>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</si>
  <si>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</si>
  <si>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</si>
  <si>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</si>
  <si>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</si>
  <si>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</si>
  <si>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</si>
  <si>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</si>
  <si>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</si>
  <si>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</si>
  <si>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</si>
  <si>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</si>
  <si>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</si>
  <si>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</si>
  <si>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</si>
  <si>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</si>
  <si>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</si>
  <si>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</si>
  <si>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</si>
  <si>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</si>
  <si>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</si>
  <si>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</si>
  <si>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</si>
  <si>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</si>
  <si>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</si>
  <si>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</si>
  <si>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</si>
  <si>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</si>
  <si>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</si>
  <si>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</si>
  <si>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</si>
  <si>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</si>
  <si>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</si>
  <si>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</si>
  <si>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</si>
  <si>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</si>
  <si>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</si>
  <si>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</si>
  <si>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</si>
  <si>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</si>
  <si>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</si>
  <si>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</si>
  <si>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</si>
  <si>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</si>
  <si>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</si>
  <si>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</si>
  <si>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</si>
  <si>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</si>
  <si>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</si>
  <si>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</si>
  <si>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</si>
  <si>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</si>
  <si>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</si>
  <si>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</si>
  <si>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</si>
  <si>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</si>
  <si>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</si>
  <si>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</si>
  <si>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</si>
  <si>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</si>
  <si>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</si>
  <si>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</si>
  <si>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</si>
  <si>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</si>
  <si>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</si>
  <si>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</si>
  <si>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</si>
  <si>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</si>
  <si>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</si>
  <si>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</si>
  <si>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</si>
  <si>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</si>
  <si>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</si>
  <si>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</si>
  <si>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</si>
  <si>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</si>
  <si>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</si>
  <si>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</si>
  <si>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</si>
  <si>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</si>
  <si>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</si>
  <si>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</si>
  <si>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</si>
  <si>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</si>
  <si>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</si>
  <si>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</si>
  <si>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</si>
  <si>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</si>
  <si>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</si>
  <si>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</si>
  <si>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</si>
  <si>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</si>
  <si>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</si>
  <si>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</si>
  <si>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</si>
  <si>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</si>
  <si>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</si>
  <si>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</si>
  <si>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</si>
  <si>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</si>
  <si>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</si>
  <si>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</si>
  <si>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</si>
  <si>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</si>
  <si>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</si>
  <si>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</si>
  <si>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</si>
  <si>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</si>
  <si>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</si>
  <si>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</si>
  <si>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</si>
  <si>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</si>
  <si>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</si>
  <si>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</si>
  <si>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</si>
  <si>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</si>
  <si>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</si>
  <si>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</si>
  <si>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</si>
  <si>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</si>
  <si>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</si>
  <si>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</si>
  <si>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</si>
  <si>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</si>
  <si>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</si>
  <si>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</si>
  <si>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</si>
  <si>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</si>
  <si>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</si>
  <si>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</si>
  <si>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</si>
  <si>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</si>
  <si>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</si>
  <si>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</si>
  <si>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</si>
  <si>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</si>
  <si>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</si>
  <si>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</si>
  <si>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</si>
  <si>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</si>
  <si>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</si>
  <si>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</si>
  <si>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</si>
  <si>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</si>
  <si>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</si>
  <si>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</si>
  <si>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</si>
  <si>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</si>
  <si>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</si>
  <si>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</si>
  <si>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</si>
  <si>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</si>
  <si>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</si>
  <si>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</si>
  <si>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</si>
  <si>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</si>
  <si>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</si>
  <si>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</si>
  <si>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</si>
  <si>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</si>
  <si>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</si>
  <si>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</si>
  <si>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</si>
  <si>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</si>
  <si>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</si>
  <si>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</si>
  <si>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</si>
  <si>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</si>
  <si>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</si>
  <si>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</si>
  <si>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</si>
  <si>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</si>
  <si>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</si>
  <si>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</si>
  <si>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</si>
  <si>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</si>
  <si>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</si>
  <si>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</si>
  <si>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</si>
  <si>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</si>
  <si>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</si>
  <si>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</si>
  <si>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</si>
  <si>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</si>
  <si>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</si>
  <si>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</si>
  <si>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</si>
  <si>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</si>
  <si>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</si>
  <si>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</si>
  <si>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</si>
  <si>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</si>
  <si>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</si>
  <si>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</si>
  <si>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</si>
  <si>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</si>
  <si>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</si>
  <si>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</si>
  <si>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</si>
  <si>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</si>
  <si>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</si>
  <si>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</si>
  <si>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</si>
  <si>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</si>
  <si>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</si>
  <si>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</si>
  <si>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</si>
  <si>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</si>
  <si>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</si>
  <si>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</si>
  <si>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</si>
  <si>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</si>
  <si>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</si>
  <si>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</si>
  <si>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</si>
  <si>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</si>
  <si>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</si>
  <si>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</si>
  <si>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</si>
  <si>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</si>
  <si>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</si>
  <si>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</si>
  <si>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</si>
  <si>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</si>
  <si>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</si>
  <si>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</si>
  <si>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</si>
  <si>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</si>
  <si>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</si>
  <si>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</si>
  <si>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</si>
  <si>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</si>
  <si>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</si>
  <si>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</si>
  <si>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</si>
  <si>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</si>
  <si>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</si>
  <si>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</si>
  <si>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</si>
  <si>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</si>
  <si>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</si>
  <si>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</si>
  <si>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</si>
  <si>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</si>
  <si>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</si>
  <si>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</si>
  <si>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</si>
  <si>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</si>
  <si>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</si>
  <si>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</si>
  <si>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</si>
  <si>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</si>
  <si>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</si>
  <si>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</si>
  <si>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</si>
  <si>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</si>
  <si>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</si>
  <si>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</si>
  <si>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</si>
  <si>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</si>
  <si>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</si>
  <si>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</si>
  <si>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</si>
  <si>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</si>
  <si>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</si>
  <si>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</si>
  <si>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</si>
  <si>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</si>
  <si>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</si>
  <si>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</si>
  <si>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</si>
  <si>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</si>
  <si>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</si>
  <si>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</si>
  <si>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</si>
  <si>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</si>
  <si>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</si>
  <si>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</si>
  <si>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</si>
  <si>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</si>
  <si>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</si>
  <si>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</si>
  <si>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</si>
  <si>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</si>
  <si>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</si>
  <si>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</si>
  <si>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</si>
  <si>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</si>
  <si>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</si>
  <si>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</si>
  <si>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</si>
  <si>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</si>
  <si>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</si>
  <si>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</si>
  <si>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</si>
  <si>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</si>
  <si>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</si>
  <si>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</si>
  <si>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</si>
  <si>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</si>
  <si>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</si>
  <si>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</si>
  <si>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</si>
  <si>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</si>
  <si>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</si>
  <si>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</si>
  <si>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</si>
  <si>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</si>
  <si>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</si>
  <si>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</si>
  <si>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</si>
  <si>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</si>
  <si>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</si>
  <si>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</si>
  <si>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</si>
  <si>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</si>
  <si>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</si>
  <si>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</si>
  <si>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</si>
  <si>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</si>
  <si>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</si>
  <si>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</si>
  <si>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</si>
  <si>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</si>
  <si>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</si>
  <si>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</si>
  <si>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</si>
  <si>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</si>
  <si>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</si>
  <si>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</si>
  <si>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</si>
  <si>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</si>
  <si>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</si>
  <si>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</si>
  <si>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</si>
  <si>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</si>
  <si>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</si>
  <si>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</si>
  <si>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</si>
  <si>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</si>
  <si>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</si>
  <si>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</si>
  <si>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</si>
  <si>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</si>
  <si>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</si>
  <si>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</si>
  <si>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</si>
  <si>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</si>
  <si>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</si>
  <si>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</si>
  <si>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</si>
  <si>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</si>
  <si>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</si>
  <si>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</si>
  <si>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</si>
  <si>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</si>
  <si>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</si>
  <si>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</si>
  <si>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</si>
  <si>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</si>
  <si>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</si>
  <si>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</si>
  <si>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</si>
  <si>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</si>
  <si>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</si>
  <si>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</si>
  <si>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</si>
  <si>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</si>
  <si>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</si>
  <si>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</si>
  <si>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</si>
  <si>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</si>
  <si>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</si>
  <si>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</si>
  <si>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</si>
  <si>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</si>
  <si>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</si>
  <si>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</si>
  <si>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</si>
  <si>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</si>
  <si>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</si>
  <si>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</si>
  <si>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</si>
  <si>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</si>
  <si>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</si>
  <si>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</si>
  <si>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</si>
  <si>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</si>
  <si>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</si>
  <si>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</si>
  <si>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</si>
  <si>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</si>
  <si>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</si>
  <si>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</si>
  <si>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</si>
  <si>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</si>
  <si>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</si>
  <si>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</si>
  <si>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</si>
  <si>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</si>
  <si>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</si>
  <si>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</si>
  <si>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</si>
  <si>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</si>
  <si>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</si>
  <si>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</si>
  <si>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</si>
  <si>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</si>
  <si>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</si>
  <si>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</si>
  <si>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</si>
  <si>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</si>
  <si>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</si>
  <si>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</si>
  <si>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</si>
  <si>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</si>
  <si>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</si>
  <si>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</si>
  <si>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</si>
  <si>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</si>
  <si>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</si>
  <si>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</si>
  <si>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</si>
  <si>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</si>
  <si>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</si>
  <si>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</si>
  <si>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</si>
  <si>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</si>
  <si>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</si>
  <si>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</si>
  <si>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</si>
  <si>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</si>
  <si>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</si>
  <si>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</si>
  <si>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</si>
  <si>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</si>
  <si>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</si>
  <si>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</si>
  <si>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</si>
  <si>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</si>
  <si>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</si>
  <si>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</si>
  <si>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</si>
  <si>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</si>
  <si>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</si>
  <si>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</si>
  <si>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</si>
  <si>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</si>
  <si>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</si>
  <si>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</si>
  <si>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</si>
  <si>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</si>
  <si>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</si>
  <si>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</si>
  <si>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</si>
  <si>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</si>
  <si>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</si>
  <si>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</si>
  <si>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</si>
  <si>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</si>
  <si>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</si>
  <si>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</si>
  <si>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</si>
  <si>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</si>
  <si>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</si>
  <si>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</si>
  <si>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</si>
  <si>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</si>
  <si>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</si>
  <si>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</si>
  <si>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</si>
  <si>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</si>
  <si>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</si>
  <si>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</si>
  <si>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</si>
  <si>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</si>
  <si>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</si>
  <si>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</si>
  <si>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</si>
  <si>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</si>
  <si>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</si>
  <si>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</si>
  <si>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</si>
  <si>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</si>
  <si>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</si>
  <si>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</si>
  <si>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</si>
  <si>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</si>
  <si>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</si>
  <si>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</si>
  <si>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</si>
  <si>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</si>
  <si>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</si>
  <si>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</si>
  <si>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</si>
  <si>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</si>
  <si>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</si>
  <si>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</si>
  <si>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</si>
  <si>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</si>
  <si>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</si>
  <si>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</si>
  <si>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</si>
  <si>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</si>
  <si>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</si>
  <si>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</si>
  <si>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</si>
  <si>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</si>
  <si>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</si>
  <si>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</si>
  <si>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</si>
  <si>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</si>
  <si>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</si>
  <si>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</si>
  <si>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</si>
  <si>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</si>
  <si>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</si>
  <si>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</si>
  <si>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</si>
  <si>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</si>
  <si>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</si>
  <si>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</si>
  <si>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</si>
  <si>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</si>
  <si>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</si>
  <si>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</si>
  <si>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</si>
  <si>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</si>
  <si>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</si>
  <si>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</si>
  <si>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</si>
  <si>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</si>
  <si>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</si>
  <si>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</si>
  <si>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</si>
  <si>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</si>
  <si>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</si>
  <si>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</si>
  <si>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</si>
  <si>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</si>
  <si>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</si>
  <si>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</si>
  <si>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</si>
  <si>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</si>
  <si>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</si>
  <si>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</si>
  <si>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</si>
  <si>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</si>
  <si>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</si>
  <si>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</si>
  <si>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</si>
  <si>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</si>
  <si>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</si>
  <si>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</si>
  <si>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</si>
  <si>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</si>
  <si>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</si>
  <si>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</si>
  <si>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</si>
  <si>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</si>
  <si>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</si>
  <si>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</si>
  <si>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</si>
  <si>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</si>
  <si>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</si>
  <si>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</si>
  <si>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</si>
  <si>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</si>
  <si>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</si>
  <si>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</si>
  <si>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</si>
  <si>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</si>
  <si>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</si>
  <si>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</si>
  <si>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</si>
  <si>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</si>
  <si>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</si>
  <si>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</si>
  <si>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</si>
  <si>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</si>
  <si>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</si>
  <si>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</si>
  <si>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</si>
  <si>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</si>
  <si>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</si>
  <si>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</si>
  <si>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</si>
  <si>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</si>
  <si>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</si>
  <si>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</si>
  <si>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</si>
  <si>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</si>
  <si>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</si>
  <si>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</si>
  <si>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</si>
  <si>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</si>
  <si>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</si>
  <si>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</si>
  <si>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</si>
  <si>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</si>
  <si>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</si>
  <si>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</si>
  <si>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</si>
  <si>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</si>
  <si>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</si>
  <si>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</si>
  <si>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</si>
  <si>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</si>
  <si>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</si>
  <si>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</si>
  <si>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</si>
  <si>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</si>
  <si>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</si>
  <si>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</si>
  <si>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</si>
  <si>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</si>
  <si>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</si>
  <si>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</si>
  <si>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</si>
  <si>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</si>
  <si>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</si>
  <si>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</si>
  <si>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</si>
  <si>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</si>
  <si>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</si>
  <si>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</si>
  <si>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</si>
  <si>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</si>
  <si>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</si>
  <si>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</si>
  <si>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</si>
  <si>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</si>
  <si>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</si>
  <si>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</si>
  <si>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</si>
  <si>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</si>
  <si>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</si>
  <si>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</si>
  <si>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</si>
  <si>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</si>
  <si>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</si>
  <si>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</si>
  <si>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</si>
  <si>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</si>
  <si>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</si>
  <si>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</si>
  <si>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</si>
  <si>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</si>
  <si>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</si>
  <si>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</si>
  <si>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</si>
  <si>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</si>
  <si>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</si>
  <si>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</si>
  <si>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</si>
  <si>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</si>
  <si>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</si>
  <si>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</si>
  <si>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</si>
  <si>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</si>
  <si>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</si>
  <si>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</si>
  <si>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</si>
  <si>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</si>
  <si>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</si>
  <si>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</si>
  <si>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</si>
  <si>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</si>
  <si>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</si>
  <si>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</si>
  <si>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</si>
  <si>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</si>
  <si>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</si>
  <si>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</si>
  <si>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</si>
  <si>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</si>
  <si>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</si>
  <si>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</si>
  <si>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</si>
  <si>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</si>
  <si>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</si>
  <si>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</si>
  <si>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</si>
  <si>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</si>
  <si>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</si>
  <si>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</si>
  <si>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</si>
  <si>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</si>
  <si>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</si>
  <si>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</si>
  <si>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</si>
  <si>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</si>
  <si>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</si>
  <si>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</si>
  <si>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</si>
  <si>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</si>
  <si>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</si>
  <si>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</si>
  <si>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</si>
  <si>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</si>
  <si>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</si>
  <si>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</si>
  <si>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</si>
  <si>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</si>
  <si>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</si>
  <si>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</si>
  <si>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</si>
  <si>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</si>
  <si>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</si>
  <si>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</si>
  <si>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</si>
  <si>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</si>
  <si>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</si>
  <si>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</si>
  <si>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</si>
  <si>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</si>
  <si>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</si>
  <si>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</si>
  <si>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</si>
  <si>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</si>
  <si>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</si>
  <si>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</si>
  <si>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</si>
  <si>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</si>
  <si>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</si>
  <si>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</si>
  <si>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</si>
  <si>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</si>
  <si>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</si>
  <si>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</si>
  <si>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</si>
  <si>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</si>
  <si>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</si>
  <si>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</si>
  <si>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</si>
  <si>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</si>
  <si>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</si>
  <si>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</si>
  <si>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</si>
  <si>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</si>
  <si>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</si>
  <si>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</si>
  <si>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</si>
  <si>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</si>
  <si>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</si>
  <si>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</si>
  <si>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</si>
  <si>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</si>
  <si>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</si>
  <si>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</si>
  <si>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</si>
  <si>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</si>
  <si>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</si>
  <si>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</si>
  <si>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</si>
  <si>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</si>
  <si>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</si>
  <si>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</si>
  <si>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</si>
  <si>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</si>
  <si>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</si>
  <si>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</si>
  <si>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</si>
  <si>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</si>
  <si>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</si>
  <si>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</si>
  <si>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</si>
  <si>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</si>
  <si>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</si>
  <si>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</si>
  <si>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</si>
  <si>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</si>
  <si>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</si>
  <si>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</si>
  <si>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</si>
  <si>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</si>
  <si>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</si>
  <si>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</si>
  <si>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</si>
  <si>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</si>
  <si>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</si>
  <si>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</si>
  <si>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</si>
  <si>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</si>
  <si>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</si>
  <si>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</si>
  <si>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</si>
  <si>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</si>
  <si>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</si>
  <si>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</si>
  <si>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</si>
  <si>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</si>
  <si>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</si>
  <si>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</si>
  <si>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</si>
  <si>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</si>
  <si>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</si>
  <si>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</si>
  <si>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</si>
  <si>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</si>
  <si>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</si>
  <si>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</si>
  <si>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</si>
  <si>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</si>
  <si>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</si>
  <si>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</si>
  <si>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</si>
  <si>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</si>
  <si>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</si>
  <si>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</si>
  <si>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</si>
  <si>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</si>
  <si>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</si>
  <si>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</si>
  <si>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</si>
  <si>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</si>
  <si>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</si>
  <si>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</si>
  <si>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</si>
  <si>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</si>
  <si>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</si>
  <si>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</si>
  <si>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</si>
  <si>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</si>
  <si>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</si>
  <si>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</si>
  <si>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</si>
  <si>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</si>
  <si>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</si>
  <si>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</si>
  <si>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</si>
  <si>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</si>
  <si>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</si>
  <si>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</si>
  <si>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</si>
  <si>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</si>
  <si>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</si>
  <si>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</si>
  <si>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</si>
  <si>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</si>
  <si>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</si>
  <si>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</si>
  <si>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</si>
  <si>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</si>
  <si>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</si>
  <si>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</si>
  <si>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</si>
  <si>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</si>
  <si>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</si>
  <si>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</si>
  <si>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</si>
  <si>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</si>
  <si>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</si>
  <si>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</si>
  <si>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</si>
  <si>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</si>
  <si>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</si>
  <si>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</si>
  <si>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</si>
  <si>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</si>
  <si>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</si>
  <si>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</si>
  <si>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</si>
  <si>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</si>
  <si>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</si>
  <si>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</si>
  <si>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</si>
  <si>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</si>
  <si>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</si>
  <si>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</si>
  <si>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</si>
  <si>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</si>
  <si>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</si>
  <si>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</si>
  <si>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</si>
  <si>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</si>
  <si>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</si>
  <si>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</si>
  <si>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</si>
  <si>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</si>
  <si>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</si>
  <si>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</si>
  <si>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</si>
  <si>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</si>
  <si>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</si>
  <si>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</si>
  <si>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</si>
  <si>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</si>
  <si>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</si>
  <si>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</si>
  <si>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</si>
  <si>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</si>
  <si>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</si>
  <si>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</si>
  <si>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</si>
  <si>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</si>
  <si>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</si>
  <si>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</si>
  <si>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</si>
  <si>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</si>
  <si>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</si>
  <si>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</si>
  <si>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</si>
  <si>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</si>
  <si>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</si>
  <si>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</si>
  <si>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</si>
  <si>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</si>
  <si>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</si>
  <si>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</si>
  <si>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</si>
  <si>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</si>
  <si>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</si>
  <si>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</si>
  <si>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</si>
  <si>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</si>
  <si>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</si>
  <si>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</si>
  <si>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</si>
  <si>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</si>
  <si>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</si>
  <si>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</si>
  <si>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</si>
  <si>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</si>
  <si>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</si>
  <si>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</si>
  <si>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</si>
  <si>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</si>
  <si>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</si>
  <si>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</si>
  <si>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</si>
  <si>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</si>
  <si>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</si>
  <si>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</si>
  <si>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</si>
  <si>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</si>
  <si>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</si>
  <si>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</si>
  <si>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</si>
  <si>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</si>
  <si>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</si>
  <si>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</si>
  <si>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</si>
  <si>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</si>
  <si>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</si>
  <si>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</si>
  <si>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</si>
  <si>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</si>
  <si>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</si>
  <si>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</si>
  <si>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</si>
  <si>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</si>
  <si>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</si>
  <si>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</si>
  <si>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</si>
  <si>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</si>
  <si>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</si>
  <si>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</si>
  <si>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</si>
  <si>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</si>
  <si>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</si>
  <si>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</si>
  <si>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</si>
  <si>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</si>
  <si>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</si>
  <si>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</si>
  <si>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</si>
  <si>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</si>
  <si>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</si>
  <si>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</si>
  <si>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</si>
  <si>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</si>
  <si>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</si>
  <si>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</si>
  <si>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</si>
  <si>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</si>
  <si>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</si>
  <si>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</si>
  <si>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</si>
  <si>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</si>
  <si>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</si>
  <si>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</si>
  <si>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</si>
  <si>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</si>
  <si>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</si>
  <si>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</si>
  <si>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</si>
  <si>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</si>
  <si>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</si>
  <si>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</si>
  <si>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</si>
  <si>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</si>
  <si>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</si>
  <si>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</si>
  <si>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</si>
  <si>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</si>
  <si>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</si>
  <si>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</si>
  <si>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</si>
  <si>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</si>
  <si>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</si>
  <si>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</si>
  <si>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</si>
  <si>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</si>
  <si>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</si>
  <si>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</si>
  <si>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</si>
  <si>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</si>
  <si>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</si>
  <si>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</si>
  <si>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</si>
  <si>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</si>
  <si>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</si>
  <si>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</si>
  <si>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</si>
  <si>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</si>
  <si>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</si>
  <si>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</si>
  <si>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</si>
  <si>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</si>
  <si>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</si>
  <si>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</si>
  <si>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</si>
  <si>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</si>
  <si>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</si>
  <si>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</si>
  <si>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</si>
  <si>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</si>
  <si>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</si>
  <si>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</si>
  <si>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</si>
  <si>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</si>
  <si>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</si>
  <si>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</si>
  <si>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</si>
  <si>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</si>
  <si>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</si>
  <si>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</si>
  <si>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</si>
  <si>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</si>
  <si>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</si>
  <si>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</si>
  <si>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</si>
  <si>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</si>
  <si>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</si>
  <si>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</si>
  <si>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</si>
  <si>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</si>
  <si>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</si>
  <si>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</si>
  <si>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</si>
  <si>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</si>
  <si>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</si>
  <si>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</si>
  <si>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</si>
  <si>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</si>
  <si>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</si>
  <si>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</si>
  <si>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</si>
  <si>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</si>
  <si>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</si>
  <si>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</si>
  <si>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</si>
  <si>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</si>
  <si>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</si>
  <si>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</si>
  <si>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</si>
  <si>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</si>
  <si>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</si>
  <si>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</si>
  <si>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</si>
  <si>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</si>
  <si>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</si>
  <si>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</si>
  <si>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</si>
  <si>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</si>
  <si>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</si>
  <si>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</si>
  <si>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</si>
  <si>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</si>
  <si>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</si>
  <si>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</si>
  <si>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</si>
  <si>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</si>
  <si>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</si>
  <si>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</si>
  <si>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</si>
  <si>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</si>
  <si>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</si>
  <si>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</si>
  <si>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</si>
  <si>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</si>
  <si>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</si>
  <si>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</si>
  <si>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</si>
  <si>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</si>
  <si>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</si>
  <si>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</si>
  <si>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</si>
  <si>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</si>
  <si>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</si>
  <si>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</si>
  <si>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</si>
  <si>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</si>
  <si>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</si>
  <si>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</si>
  <si>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</si>
  <si>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</si>
  <si>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</si>
  <si>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</si>
  <si>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</si>
  <si>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</si>
  <si>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</si>
  <si>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</si>
  <si>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</si>
  <si>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</si>
  <si>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</si>
  <si>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</si>
  <si>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</si>
  <si>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</si>
  <si>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</si>
  <si>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</si>
  <si>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</si>
  <si>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</si>
  <si>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</si>
  <si>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</si>
  <si>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</si>
  <si>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</si>
  <si>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</si>
  <si>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</si>
  <si>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</si>
  <si>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</si>
  <si>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</si>
  <si>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</si>
  <si>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</si>
  <si>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</si>
  <si>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</si>
  <si>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</si>
  <si>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</si>
  <si>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</si>
  <si>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</si>
  <si>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</si>
  <si>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</si>
  <si>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</si>
  <si>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</si>
  <si>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</si>
  <si>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</si>
  <si>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</si>
  <si>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</si>
  <si>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</si>
  <si>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</si>
  <si>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</si>
  <si>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</si>
  <si>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</si>
  <si>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</si>
  <si>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</si>
  <si>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</si>
  <si>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</si>
  <si>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</si>
  <si>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</si>
  <si>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</si>
  <si>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</si>
  <si>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</si>
  <si>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</si>
  <si>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</si>
  <si>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</si>
  <si>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</si>
  <si>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</si>
  <si>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</si>
  <si>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</si>
  <si>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</si>
  <si>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</si>
  <si>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</si>
  <si>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</si>
  <si>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</si>
  <si>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</si>
  <si>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</si>
  <si>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</si>
  <si>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</si>
  <si>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</si>
  <si>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</si>
  <si>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</si>
  <si>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</si>
  <si>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</si>
  <si>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</si>
  <si>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</si>
  <si>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</si>
  <si>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</si>
  <si>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</si>
  <si>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</si>
  <si>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</si>
  <si>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</si>
  <si>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</si>
  <si>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</si>
  <si>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</si>
  <si>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</si>
  <si>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</si>
  <si>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</si>
  <si>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</si>
  <si>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</si>
  <si>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</si>
  <si>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</si>
  <si>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</si>
  <si>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</si>
  <si>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</si>
  <si>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</si>
  <si>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</si>
  <si>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</si>
  <si>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</si>
  <si>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</si>
  <si>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</si>
  <si>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</si>
  <si>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</si>
  <si>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</si>
  <si>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</si>
  <si>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</si>
  <si>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</si>
  <si>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</si>
  <si>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</si>
  <si>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</si>
  <si>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</si>
  <si>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</si>
  <si>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</si>
  <si>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</si>
  <si>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</si>
  <si>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</si>
  <si>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</si>
  <si>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</si>
  <si>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</si>
  <si>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</si>
  <si>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</si>
  <si>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</si>
  <si>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</si>
  <si>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</si>
  <si>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</si>
  <si>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</si>
  <si>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</si>
  <si>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</si>
  <si>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</si>
  <si>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</si>
  <si>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</si>
  <si>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</si>
  <si>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</si>
  <si>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</si>
  <si>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</si>
  <si>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</si>
  <si>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</si>
  <si>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</si>
  <si>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</si>
  <si>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</si>
  <si>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</si>
  <si>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</si>
  <si>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</si>
  <si>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</si>
  <si>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</si>
  <si>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</si>
  <si>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</si>
  <si>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</si>
  <si>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</si>
  <si>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</si>
  <si>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</si>
  <si>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</si>
  <si>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</si>
  <si>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</si>
  <si>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</si>
  <si>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</si>
  <si>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</si>
  <si>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</si>
  <si>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</si>
  <si>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</si>
  <si>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</si>
  <si>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</si>
  <si>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</si>
  <si>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</si>
  <si>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</si>
  <si>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</si>
  <si>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</si>
  <si>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</si>
  <si>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</si>
  <si>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</si>
  <si>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</si>
  <si>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</si>
  <si>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</si>
  <si>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</si>
  <si>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</si>
  <si>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</si>
  <si>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</si>
  <si>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</si>
  <si>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</si>
  <si>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</si>
  <si>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</si>
  <si>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</si>
  <si>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</si>
  <si>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</si>
  <si>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</si>
  <si>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</si>
  <si>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</si>
  <si>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</si>
  <si>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</si>
  <si>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</si>
  <si>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</si>
  <si>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</si>
  <si>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</si>
  <si>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</si>
  <si>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</si>
  <si>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</si>
  <si>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</si>
  <si>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</si>
  <si>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</si>
  <si>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</si>
  <si>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</si>
  <si>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</si>
  <si>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</si>
  <si>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</si>
  <si>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</si>
  <si>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</si>
  <si>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</si>
  <si>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</si>
  <si>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</si>
  <si>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</si>
  <si>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</si>
  <si>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</si>
  <si>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</si>
  <si>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</si>
  <si>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</si>
  <si>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</si>
  <si>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</si>
  <si>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</si>
  <si>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</si>
  <si>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</si>
  <si>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</si>
  <si>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</si>
  <si>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</si>
  <si>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</si>
  <si>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</si>
  <si>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</si>
  <si>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</si>
  <si>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</si>
  <si>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</si>
  <si>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</si>
  <si>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</si>
  <si>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</si>
  <si>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</si>
  <si>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</si>
  <si>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</si>
  <si>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</si>
  <si>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</si>
  <si>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</si>
  <si>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</si>
  <si>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</si>
  <si>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</si>
  <si>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</si>
  <si>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</si>
  <si>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</si>
  <si>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</si>
  <si>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</si>
  <si>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</si>
  <si>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</si>
  <si>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</si>
  <si>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</si>
  <si>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</si>
  <si>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</si>
  <si>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</si>
  <si>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</si>
  <si>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</si>
  <si>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</si>
  <si>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</si>
  <si>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</si>
  <si>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</si>
  <si>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</si>
  <si>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</si>
  <si>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</si>
  <si>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</si>
  <si>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</si>
  <si>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</si>
  <si>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</si>
  <si>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</si>
  <si>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</si>
  <si>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</si>
  <si>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</si>
  <si>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</si>
  <si>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</si>
  <si>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</si>
  <si>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</si>
  <si>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</si>
  <si>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</si>
  <si>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</si>
  <si>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</si>
  <si>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</si>
  <si>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</si>
  <si>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</si>
  <si>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</si>
  <si>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</si>
  <si>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</si>
  <si>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</si>
  <si>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</si>
  <si>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</si>
  <si>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</si>
  <si>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</si>
  <si>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</si>
  <si>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</si>
  <si>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</si>
  <si>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</si>
  <si>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</si>
  <si>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</si>
  <si>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</si>
  <si>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</si>
  <si>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</si>
  <si>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</si>
  <si>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</si>
  <si>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</si>
  <si>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</si>
  <si>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</si>
  <si>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</si>
  <si>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</si>
  <si>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</si>
  <si>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</si>
  <si>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</si>
  <si>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</si>
  <si>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</si>
  <si>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</si>
  <si>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</si>
  <si>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</si>
  <si>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</si>
  <si>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</si>
  <si>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</si>
  <si>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</si>
  <si>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</si>
  <si>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</si>
  <si>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</si>
  <si>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</si>
  <si>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</si>
  <si>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</si>
  <si>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</si>
  <si>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</si>
  <si>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</si>
  <si>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</si>
  <si>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</si>
  <si>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</si>
  <si>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</si>
  <si>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</si>
  <si>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</si>
  <si>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</si>
  <si>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</si>
  <si>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</si>
  <si>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</si>
  <si>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</si>
  <si>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</si>
  <si>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</si>
  <si>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</si>
  <si>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</si>
  <si>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</si>
  <si>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</si>
  <si>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</si>
  <si>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</si>
  <si>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</si>
  <si>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</si>
  <si>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</si>
  <si>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</si>
  <si>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</si>
  <si>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</si>
  <si>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</si>
  <si>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</si>
  <si>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</si>
  <si>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</si>
  <si>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</si>
  <si>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</si>
  <si>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</si>
  <si>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</si>
  <si>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</si>
  <si>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</si>
  <si>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</si>
  <si>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</si>
  <si>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</si>
  <si>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</si>
  <si>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</si>
  <si>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</si>
  <si>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</si>
  <si>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</si>
  <si>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</si>
  <si>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</si>
  <si>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</si>
  <si>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</si>
  <si>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</si>
  <si>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</si>
  <si>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</si>
  <si>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</si>
  <si>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</si>
  <si>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</si>
  <si>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</si>
  <si>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</si>
  <si>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</si>
  <si>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</si>
  <si>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</si>
  <si>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</si>
  <si>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</si>
  <si>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</si>
  <si>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</si>
  <si>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</si>
  <si>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</si>
  <si>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</si>
  <si>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</si>
  <si>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</si>
  <si>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</si>
  <si>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</si>
  <si>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</si>
  <si>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</si>
  <si>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</si>
  <si>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</si>
  <si>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</si>
  <si>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</si>
  <si>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</si>
  <si>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</si>
  <si>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</si>
  <si>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</si>
  <si>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</si>
  <si>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</si>
  <si>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</si>
  <si>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</si>
  <si>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</si>
  <si>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</si>
  <si>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</si>
  <si>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</si>
  <si>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</si>
  <si>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</si>
  <si>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</si>
  <si>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</si>
  <si>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</si>
  <si>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</si>
  <si>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</si>
  <si>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</si>
  <si>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</si>
  <si>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</si>
  <si>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</si>
  <si>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</si>
  <si>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</si>
  <si>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</si>
  <si>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</si>
  <si>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</si>
  <si>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</si>
  <si>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</si>
  <si>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</si>
  <si>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</si>
  <si>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</si>
  <si>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</si>
  <si>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</si>
  <si>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</si>
  <si>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</si>
  <si>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</si>
  <si>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</si>
  <si>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</si>
  <si>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</si>
  <si>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</si>
  <si>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</si>
  <si>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</si>
  <si>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</si>
  <si>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</si>
  <si>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</si>
  <si>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</si>
  <si>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</si>
  <si>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</si>
  <si>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</si>
  <si>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</si>
  <si>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</si>
  <si>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</si>
  <si>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</si>
  <si>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</si>
  <si>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</si>
  <si>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</si>
  <si>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</si>
  <si>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</si>
  <si>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</si>
  <si>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</si>
  <si>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</si>
  <si>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</si>
  <si>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</si>
  <si>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</si>
  <si>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</si>
  <si>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</si>
  <si>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</si>
  <si>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</si>
  <si>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</si>
  <si>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</si>
  <si>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</si>
  <si>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</si>
  <si>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</si>
  <si>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</si>
  <si>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</si>
  <si>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</si>
  <si>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</si>
  <si>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</si>
  <si>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</si>
  <si>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</si>
  <si>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</si>
  <si>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</si>
  <si>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</si>
  <si>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</si>
  <si>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</si>
  <si>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</si>
  <si>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</si>
  <si>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</si>
  <si>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</si>
  <si>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</si>
  <si>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</si>
  <si>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</si>
  <si>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</si>
  <si>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</si>
  <si>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</si>
  <si>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</si>
  <si>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</si>
  <si>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</si>
  <si>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</si>
  <si>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</si>
  <si>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</si>
  <si>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</si>
  <si>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</si>
  <si>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</si>
  <si>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</si>
  <si>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</si>
  <si>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</si>
  <si>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</si>
  <si>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</si>
  <si>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</si>
  <si>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</si>
  <si>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</si>
  <si>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</si>
  <si>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</si>
  <si>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</si>
  <si>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</si>
  <si>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</si>
  <si>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</si>
  <si>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</si>
  <si>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</si>
  <si>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</si>
  <si>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</si>
  <si>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</si>
  <si>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</si>
  <si>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</si>
  <si>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</si>
  <si>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</si>
  <si>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</si>
  <si>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</si>
  <si>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</si>
  <si>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</si>
  <si>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</si>
  <si>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</si>
  <si>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</si>
  <si>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</si>
  <si>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</si>
  <si>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</si>
  <si>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</si>
  <si>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</si>
  <si>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</si>
  <si>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</si>
  <si>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</si>
  <si>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</si>
  <si>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</si>
  <si>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</si>
  <si>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</si>
  <si>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</si>
  <si>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</si>
  <si>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</si>
  <si>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</si>
  <si>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</si>
  <si>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</si>
  <si>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</si>
  <si>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</si>
  <si>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</si>
  <si>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</si>
  <si>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</si>
  <si>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</si>
  <si>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</si>
  <si>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</si>
  <si>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</si>
  <si>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</si>
  <si>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</si>
  <si>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</si>
  <si>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</si>
  <si>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</si>
  <si>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</si>
  <si>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</si>
  <si>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</si>
  <si>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</si>
  <si>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</si>
  <si>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</si>
  <si>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</si>
  <si>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</si>
  <si>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</si>
  <si>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</si>
  <si>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</si>
  <si>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</si>
  <si>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</si>
  <si>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</si>
  <si>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</si>
  <si>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</si>
  <si>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</si>
  <si>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</si>
  <si>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</si>
  <si>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</si>
  <si>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</si>
  <si>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</si>
  <si>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</si>
  <si>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</si>
  <si>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</si>
  <si>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</si>
  <si>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</si>
  <si>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</si>
  <si>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</si>
  <si>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</si>
  <si>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</si>
  <si>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</si>
  <si>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</si>
  <si>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</si>
  <si>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</si>
  <si>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</si>
  <si>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</si>
  <si>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</si>
  <si>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</si>
  <si>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</si>
  <si>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</si>
  <si>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</si>
  <si>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</si>
  <si>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</si>
  <si>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</si>
  <si>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</si>
  <si>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</si>
  <si>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</si>
  <si>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</si>
  <si>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</si>
  <si>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</si>
  <si>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</si>
  <si>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</si>
  <si>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</si>
  <si>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</si>
  <si>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</si>
  <si>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</si>
  <si>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</si>
  <si>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</si>
  <si>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</si>
  <si>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</si>
  <si>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</si>
  <si>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</si>
  <si>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</si>
  <si>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</si>
  <si>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</si>
  <si>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</si>
  <si>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</si>
  <si>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</si>
  <si>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</si>
  <si>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</si>
  <si>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</si>
  <si>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</si>
  <si>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</si>
  <si>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</si>
  <si>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</si>
  <si>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</si>
  <si>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</si>
  <si>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</si>
  <si>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</si>
  <si>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</si>
  <si>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</si>
  <si>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</si>
  <si>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</si>
  <si>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</si>
  <si>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</si>
  <si>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</si>
  <si>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</si>
  <si>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</si>
  <si>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</si>
  <si>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</si>
  <si>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</si>
  <si>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</si>
  <si>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</si>
  <si>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</si>
  <si>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</si>
  <si>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</si>
  <si>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</si>
  <si>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</si>
  <si>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</si>
  <si>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</si>
  <si>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</si>
  <si>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</si>
  <si>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</si>
  <si>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</si>
  <si>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</si>
  <si>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</si>
  <si>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</si>
  <si>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</si>
  <si>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</si>
  <si>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</si>
  <si>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</si>
  <si>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</si>
  <si>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</si>
  <si>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</si>
  <si>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</si>
  <si>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</si>
  <si>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</si>
  <si>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</si>
  <si>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</si>
  <si>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</si>
  <si>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</si>
  <si>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</si>
  <si>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</si>
  <si>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</si>
  <si>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</si>
  <si>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</si>
  <si>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</si>
  <si>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</si>
  <si>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</si>
  <si>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</si>
  <si>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</si>
  <si>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</si>
  <si>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</si>
  <si>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</si>
  <si>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</si>
  <si>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</si>
  <si>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</si>
  <si>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</si>
  <si>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</si>
  <si>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</si>
  <si>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</si>
  <si>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</si>
  <si>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</si>
  <si>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</si>
  <si>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</si>
  <si>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</si>
  <si>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</si>
  <si>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</si>
  <si>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</si>
  <si>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</si>
  <si>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</si>
  <si>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</si>
  <si>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</si>
  <si>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</si>
  <si>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</si>
  <si>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</si>
  <si>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</si>
  <si>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</si>
  <si>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</si>
  <si>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</si>
  <si>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</si>
  <si>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</si>
  <si>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</si>
  <si>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</si>
  <si>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</si>
  <si>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</si>
  <si>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</si>
  <si>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</si>
  <si>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</si>
  <si>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</si>
  <si>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</si>
  <si>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</si>
  <si>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</si>
  <si>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</si>
  <si>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</si>
  <si>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</si>
  <si>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</si>
  <si>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</si>
  <si>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</si>
  <si>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</si>
  <si>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</si>
  <si>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</si>
  <si>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</si>
  <si>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</si>
  <si>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</si>
  <si>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</si>
  <si>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</si>
  <si>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</si>
  <si>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</si>
  <si>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</si>
  <si>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</si>
  <si>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</si>
  <si>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</si>
  <si>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</si>
  <si>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</si>
  <si>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</si>
  <si>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</si>
  <si>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</si>
  <si>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</si>
  <si>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</si>
  <si>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</si>
  <si>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</si>
  <si>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</si>
  <si>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</si>
  <si>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</si>
  <si>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</si>
  <si>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</si>
  <si>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</si>
  <si>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</si>
  <si>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</si>
  <si>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</si>
  <si>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</si>
  <si>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</si>
  <si>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</si>
  <si>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</si>
  <si>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</si>
  <si>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</si>
  <si>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</si>
  <si>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</si>
  <si>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</si>
  <si>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</si>
  <si>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</si>
  <si>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</si>
  <si>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</si>
  <si>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</si>
  <si>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</si>
  <si>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</si>
  <si>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</si>
  <si>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</si>
  <si>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</si>
  <si>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</si>
  <si>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</si>
  <si>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</si>
  <si>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</si>
  <si>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</si>
  <si>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</si>
  <si>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</si>
  <si>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</si>
  <si>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</si>
  <si>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</si>
  <si>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</si>
  <si>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</si>
  <si>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</si>
  <si>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</si>
  <si>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</si>
  <si>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</si>
  <si>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</si>
  <si>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</si>
  <si>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</si>
  <si>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</si>
  <si>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</si>
  <si>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</si>
  <si>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</si>
  <si>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</si>
  <si>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</si>
  <si>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</si>
  <si>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</si>
  <si>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</si>
  <si>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</si>
  <si>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</si>
  <si>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</si>
  <si>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</si>
  <si>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</si>
  <si>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</si>
  <si>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</si>
  <si>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</si>
  <si>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</si>
  <si>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</si>
  <si>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</si>
  <si>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</si>
  <si>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</si>
  <si>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</si>
  <si>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</si>
  <si>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</si>
  <si>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</si>
  <si>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</si>
  <si>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</si>
  <si>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</si>
  <si>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</si>
  <si>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</si>
  <si>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</si>
  <si>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</si>
  <si>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</si>
  <si>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</si>
  <si>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</si>
  <si>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</si>
  <si>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</si>
  <si>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</si>
  <si>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</si>
  <si>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</si>
  <si>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</si>
  <si>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</si>
  <si>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</si>
  <si>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</si>
  <si>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</si>
  <si>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</si>
  <si>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</si>
  <si>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</si>
  <si>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</si>
  <si>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</si>
  <si>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</si>
  <si>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</si>
  <si>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</si>
  <si>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</si>
  <si>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</si>
  <si>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</si>
  <si>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</si>
  <si>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</si>
  <si>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</si>
  <si>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</si>
  <si>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</si>
  <si>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</si>
  <si>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</si>
  <si>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</si>
  <si>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</si>
  <si>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</si>
  <si>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</si>
  <si>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</si>
  <si>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</si>
  <si>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</si>
  <si>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</si>
  <si>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</si>
  <si>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</si>
  <si>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</si>
  <si>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</si>
  <si>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</si>
  <si>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</si>
  <si>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</si>
  <si>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</si>
  <si>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</si>
  <si>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</si>
  <si>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</si>
  <si>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</si>
  <si>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</si>
  <si>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</si>
  <si>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</si>
  <si>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</si>
  <si>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</si>
  <si>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</si>
  <si>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</si>
  <si>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</si>
  <si>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</si>
  <si>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</si>
  <si>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</si>
  <si>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</si>
  <si>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</si>
  <si>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</si>
  <si>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</si>
  <si>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</si>
  <si>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</si>
  <si>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</si>
  <si>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</si>
  <si>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</si>
  <si>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</si>
  <si>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</si>
  <si>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</si>
  <si>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</si>
  <si>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</si>
  <si>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</si>
  <si>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</si>
  <si>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</si>
  <si>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</si>
  <si>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</si>
  <si>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</si>
  <si>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</si>
  <si>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</si>
  <si>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</si>
  <si>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</si>
  <si>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</si>
  <si>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</si>
  <si>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</si>
  <si>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</si>
  <si>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</si>
  <si>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</si>
  <si>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</si>
  <si>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</si>
  <si>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</si>
  <si>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</si>
  <si>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</si>
  <si>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</si>
  <si>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</si>
  <si>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</si>
  <si>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</si>
  <si>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</si>
  <si>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</si>
  <si>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</si>
  <si>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</si>
  <si>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</si>
  <si>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</si>
  <si>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</si>
  <si>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</si>
  <si>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</si>
  <si>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</si>
  <si>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</si>
  <si>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</si>
  <si>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</si>
  <si>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</si>
  <si>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</si>
  <si>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</si>
  <si>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</si>
  <si>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</si>
  <si>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</si>
  <si>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</si>
  <si>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</si>
  <si>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</si>
  <si>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</si>
  <si>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</si>
  <si>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</si>
  <si>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</si>
  <si>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</si>
  <si>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</si>
  <si>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</si>
  <si>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</si>
  <si>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</si>
  <si>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</si>
  <si>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</si>
  <si>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</si>
  <si>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</si>
  <si>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</si>
  <si>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</si>
  <si>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</si>
  <si>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</si>
  <si>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</si>
  <si>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</si>
  <si>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</si>
  <si>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</si>
  <si>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</si>
  <si>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</si>
  <si>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</si>
  <si>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</si>
  <si>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</si>
  <si>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</si>
  <si>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</si>
  <si>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</si>
  <si>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</si>
  <si>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</si>
  <si>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</si>
  <si>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</si>
  <si>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</si>
  <si>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</si>
  <si>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</si>
  <si>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</si>
  <si>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</si>
  <si>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</si>
  <si>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</si>
  <si>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</si>
  <si>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</si>
  <si>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</si>
  <si>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</si>
  <si>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</si>
  <si>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</si>
  <si>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</si>
  <si>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</si>
  <si>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</si>
  <si>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</si>
  <si>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</si>
  <si>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</si>
  <si>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</si>
  <si>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</si>
  <si>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</si>
  <si>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</si>
  <si>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</si>
  <si>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</si>
  <si>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</si>
  <si>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</si>
  <si>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</si>
  <si>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</si>
  <si>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</si>
  <si>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</si>
  <si>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</si>
  <si>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</si>
  <si>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</si>
  <si>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</si>
  <si>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</si>
  <si>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</si>
  <si>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</si>
  <si>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</si>
  <si>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</si>
  <si>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</si>
  <si>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</si>
  <si>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</si>
  <si>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</si>
  <si>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</si>
  <si>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</si>
  <si>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</si>
  <si>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</si>
  <si>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</si>
  <si>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</si>
  <si>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</si>
  <si>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</si>
  <si>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</si>
  <si>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</si>
  <si>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</si>
  <si>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</si>
  <si>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</si>
  <si>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</si>
  <si>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</si>
  <si>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</si>
  <si>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</si>
  <si>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</si>
  <si>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</si>
  <si>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</si>
  <si>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</si>
  <si>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</si>
  <si>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</si>
  <si>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</si>
  <si>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</si>
  <si>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</si>
  <si>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</si>
  <si>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</si>
  <si>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</si>
  <si>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</si>
  <si>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</si>
  <si>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</si>
  <si>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</si>
  <si>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</si>
  <si>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</si>
  <si>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</si>
  <si>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</si>
  <si>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</si>
  <si>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</si>
  <si>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</si>
  <si>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</si>
  <si>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</si>
  <si>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</si>
  <si>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</si>
  <si>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</si>
  <si>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</si>
  <si>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</si>
  <si>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</si>
  <si>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</si>
  <si>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</si>
  <si>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</si>
  <si>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</si>
  <si>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</si>
  <si>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</si>
  <si>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</si>
  <si>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</si>
  <si>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</si>
  <si>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</si>
  <si>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</si>
  <si>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</si>
  <si>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</si>
  <si>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</si>
  <si>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</si>
  <si>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</si>
  <si>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</si>
  <si>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</si>
  <si>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</si>
  <si>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</si>
  <si>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</si>
  <si>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</si>
  <si>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</si>
  <si>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</si>
  <si>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</si>
  <si>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</si>
  <si>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</si>
  <si>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</si>
  <si>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</si>
  <si>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</si>
  <si>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</si>
  <si>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</si>
  <si>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</si>
  <si>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</si>
  <si>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</si>
  <si>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</si>
  <si>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</si>
  <si>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</si>
  <si>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</si>
  <si>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</si>
  <si>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</si>
  <si>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</si>
  <si>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</si>
  <si>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</si>
  <si>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</si>
  <si>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</si>
  <si>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</si>
  <si>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</si>
  <si>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</si>
  <si>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</si>
  <si>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</si>
  <si>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</si>
  <si>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</si>
  <si>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</si>
  <si>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</si>
  <si>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</si>
  <si>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</si>
  <si>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</si>
  <si>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</si>
  <si>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</si>
  <si>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</si>
  <si>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</si>
  <si>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</si>
  <si>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</si>
  <si>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</si>
  <si>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</si>
  <si>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</si>
  <si>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</si>
  <si>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</si>
  <si>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</si>
  <si>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</si>
  <si>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</si>
  <si>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</si>
  <si>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</si>
  <si>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</si>
  <si>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</si>
  <si>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</si>
  <si>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</si>
  <si>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</si>
  <si>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</si>
  <si>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</si>
  <si>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</si>
  <si>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</si>
  <si>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</si>
  <si>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</si>
  <si>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</si>
  <si>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</si>
  <si>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</si>
  <si>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</si>
  <si>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</si>
  <si>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</si>
  <si>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</si>
  <si>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</si>
  <si>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</si>
  <si>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</si>
  <si>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</si>
  <si>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</si>
  <si>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</si>
  <si>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</si>
  <si>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</si>
  <si>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</si>
  <si>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</si>
  <si>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</si>
  <si>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</si>
  <si>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</si>
  <si>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</si>
  <si>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</si>
  <si>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</si>
  <si>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</si>
  <si>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</si>
  <si>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</si>
  <si>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</si>
  <si>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</si>
  <si>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</si>
  <si>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</si>
  <si>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</si>
  <si>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</si>
  <si>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</si>
  <si>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</si>
  <si>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</si>
  <si>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</si>
  <si>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</si>
  <si>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</si>
  <si>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</si>
  <si>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</si>
  <si>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</si>
  <si>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</si>
  <si>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</si>
  <si>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</si>
  <si>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</si>
  <si>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</si>
  <si>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</si>
  <si>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</si>
  <si>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</si>
  <si>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</si>
  <si>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</si>
  <si>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</si>
  <si>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</si>
  <si>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</si>
  <si>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</si>
  <si>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</si>
  <si>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</si>
  <si>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</si>
  <si>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</si>
  <si>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</si>
  <si>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</si>
  <si>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</si>
  <si>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</si>
  <si>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</si>
  <si>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</si>
  <si>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</si>
  <si>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</si>
  <si>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</si>
  <si>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</si>
  <si>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</si>
  <si>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</si>
  <si>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</si>
  <si>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</si>
  <si>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</si>
  <si>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</si>
  <si>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</si>
  <si>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</si>
  <si>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</si>
  <si>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</si>
  <si>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</si>
  <si>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</si>
  <si>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</si>
  <si>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</si>
  <si>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</si>
  <si>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</si>
  <si>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</si>
  <si>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</si>
  <si>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</si>
  <si>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</si>
  <si>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</si>
  <si>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</si>
  <si>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</si>
  <si>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</si>
  <si>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</si>
  <si>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</si>
  <si>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</si>
  <si>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</si>
  <si>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</si>
  <si>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</si>
  <si>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</si>
  <si>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</si>
  <si>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</si>
  <si>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</si>
  <si>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</si>
  <si>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</si>
  <si>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</si>
  <si>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</si>
  <si>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</si>
  <si>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</si>
  <si>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</si>
  <si>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</si>
  <si>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</si>
  <si>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</si>
  <si>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</si>
  <si>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</si>
  <si>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</si>
  <si>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</si>
  <si>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</si>
  <si>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</si>
  <si>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</si>
  <si>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</si>
  <si>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</si>
  <si>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</si>
  <si>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</si>
  <si>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</si>
  <si>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</si>
  <si>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</si>
  <si>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</si>
  <si>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</si>
  <si>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</si>
  <si>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</si>
  <si>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</si>
  <si>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</si>
  <si>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</si>
  <si>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</si>
  <si>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</si>
  <si>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</si>
  <si>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</si>
  <si>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</si>
  <si>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</si>
  <si>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</si>
  <si>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</si>
  <si>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</si>
  <si>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</si>
  <si>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</si>
  <si>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</si>
  <si>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</si>
  <si>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</si>
  <si>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</si>
  <si>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</si>
  <si>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</si>
  <si>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</si>
  <si>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</si>
  <si>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</si>
  <si>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</si>
  <si>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</si>
  <si>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</si>
  <si>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</si>
  <si>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</si>
  <si>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</si>
  <si>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</si>
  <si>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</si>
  <si>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</si>
  <si>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</si>
  <si>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</si>
  <si>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</si>
  <si>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</si>
  <si>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</si>
  <si>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</si>
  <si>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</si>
  <si>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</si>
  <si>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</si>
  <si>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</si>
  <si>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</si>
  <si>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</si>
  <si>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</si>
  <si>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</si>
  <si>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</si>
  <si>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</si>
  <si>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</si>
  <si>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</si>
  <si>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</si>
  <si>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</si>
  <si>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</si>
  <si>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</si>
  <si>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</si>
  <si>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</si>
  <si>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</si>
  <si>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</si>
  <si>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</si>
  <si>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</si>
  <si>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</si>
  <si>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</si>
  <si>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</si>
  <si>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</si>
  <si>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</si>
  <si>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</si>
  <si>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</si>
  <si>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</si>
  <si>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</si>
  <si>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</si>
  <si>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</si>
  <si>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</si>
  <si>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</si>
  <si>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</si>
  <si>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</si>
  <si>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</si>
  <si>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</si>
  <si>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</si>
  <si>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</si>
  <si>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</si>
  <si>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</si>
  <si>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</si>
  <si>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</si>
  <si>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</si>
  <si>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</si>
  <si>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</si>
  <si>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</si>
  <si>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</si>
  <si>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</si>
  <si>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</si>
  <si>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</si>
  <si>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</si>
  <si>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</si>
  <si>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</si>
  <si>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</si>
  <si>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</si>
  <si>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</si>
  <si>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</si>
  <si>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</si>
  <si>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</si>
  <si>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</si>
  <si>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</si>
  <si>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</si>
  <si>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</si>
  <si>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</si>
  <si>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</si>
  <si>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</si>
  <si>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</si>
  <si>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</si>
  <si>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</si>
  <si>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</si>
  <si>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</si>
  <si>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</si>
  <si>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</si>
  <si>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</si>
  <si>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</si>
  <si>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</si>
  <si>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</si>
  <si>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</si>
  <si>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</si>
  <si>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</si>
  <si>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</si>
  <si>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</si>
  <si>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</si>
  <si>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</si>
  <si>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</si>
  <si>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</si>
  <si>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</si>
  <si>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</si>
  <si>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</si>
  <si>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</si>
  <si>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</si>
  <si>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</si>
  <si>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</si>
  <si>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</si>
  <si>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</si>
  <si>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</si>
  <si>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</si>
  <si>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</si>
  <si>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</si>
  <si>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</si>
  <si>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</si>
  <si>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</si>
  <si>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</si>
  <si>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</si>
  <si>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</si>
  <si>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</si>
  <si>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</si>
  <si>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</si>
  <si>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</si>
  <si>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</si>
  <si>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</si>
  <si>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</si>
  <si>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</si>
  <si>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</si>
  <si>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</si>
  <si>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</si>
  <si>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</si>
  <si>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</si>
  <si>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</si>
  <si>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</si>
  <si>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</si>
  <si>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</si>
  <si>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</si>
  <si>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</si>
  <si>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</si>
  <si>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</si>
  <si>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</si>
  <si>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</si>
  <si>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</si>
  <si>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</si>
  <si>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</si>
  <si>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</si>
  <si>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</si>
  <si>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</si>
  <si>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</si>
  <si>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</si>
  <si>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</si>
  <si>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</si>
  <si>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</si>
  <si>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</si>
  <si>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</si>
  <si>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</si>
  <si>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</si>
  <si>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</si>
  <si>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</si>
  <si>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</si>
  <si>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</si>
  <si>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</si>
  <si>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</si>
  <si>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</si>
  <si>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</si>
  <si>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</si>
  <si>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</si>
  <si>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</si>
  <si>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</si>
  <si>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</si>
  <si>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</si>
  <si>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</si>
  <si>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</si>
  <si>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</si>
  <si>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</si>
  <si>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</si>
  <si>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</si>
  <si>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</si>
  <si>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</si>
  <si>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</si>
  <si>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</si>
  <si>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</si>
  <si>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</si>
  <si>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</si>
  <si>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</si>
  <si>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</si>
  <si>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</si>
  <si>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</si>
  <si>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</si>
  <si>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</si>
  <si>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</si>
  <si>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</si>
  <si>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</si>
  <si>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</si>
  <si>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</si>
  <si>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</si>
  <si>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</si>
  <si>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</si>
  <si>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</si>
  <si>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</si>
  <si>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</si>
  <si>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</si>
  <si>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</si>
  <si>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</si>
  <si>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</si>
  <si>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</si>
  <si>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</si>
  <si>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</si>
  <si>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</si>
  <si>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</si>
  <si>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</si>
  <si>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</si>
  <si>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</si>
  <si>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</si>
  <si>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</si>
  <si>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</si>
  <si>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</si>
  <si>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</si>
  <si>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</si>
  <si>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</si>
  <si>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</si>
  <si>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</si>
  <si>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</si>
  <si>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</si>
  <si>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</si>
  <si>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</si>
  <si>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</si>
  <si>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</si>
  <si>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</si>
  <si>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</si>
  <si>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</si>
  <si>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</si>
  <si>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</si>
  <si>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</si>
  <si>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</si>
  <si>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</si>
  <si>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</si>
  <si>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</si>
  <si>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</si>
  <si>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</si>
  <si>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</si>
  <si>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</si>
  <si>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</si>
  <si>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</si>
  <si>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</si>
  <si>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</si>
  <si>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</si>
  <si>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</si>
  <si>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</si>
  <si>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</si>
  <si>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</si>
  <si>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</si>
  <si>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</si>
  <si>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</si>
  <si>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</si>
  <si>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</si>
  <si>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</si>
  <si>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</si>
  <si>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</si>
  <si>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</si>
  <si>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</si>
  <si>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</si>
  <si>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</si>
  <si>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</si>
  <si>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</si>
  <si>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</si>
  <si>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</si>
  <si>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</si>
  <si>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</si>
  <si>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</si>
  <si>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</si>
  <si>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</si>
  <si>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</si>
  <si>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</si>
  <si>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</si>
  <si>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</si>
  <si>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</si>
  <si>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</si>
  <si>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</si>
  <si>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</si>
  <si>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</si>
  <si>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</si>
  <si>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</si>
  <si>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</si>
  <si>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</si>
  <si>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</si>
  <si>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</si>
  <si>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</si>
  <si>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</si>
  <si>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</si>
  <si>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</si>
  <si>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</si>
  <si>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</si>
  <si>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</si>
  <si>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</si>
  <si>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</si>
  <si>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</si>
  <si>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</si>
  <si>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</si>
  <si>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</si>
  <si>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</si>
  <si>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</si>
  <si>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</si>
  <si>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</si>
  <si>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</si>
  <si>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</si>
  <si>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</si>
  <si>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</si>
  <si>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</si>
  <si>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</si>
  <si>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</si>
  <si>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</si>
  <si>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</si>
  <si>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</si>
  <si>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</si>
  <si>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</si>
  <si>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</si>
  <si>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</si>
  <si>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</si>
  <si>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</si>
  <si>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</si>
  <si>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</si>
  <si>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</si>
  <si>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</si>
  <si>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</si>
  <si>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</si>
  <si>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</si>
  <si>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</si>
  <si>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</si>
  <si>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</si>
  <si>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</si>
  <si>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</si>
  <si>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</si>
  <si>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</si>
  <si>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</si>
  <si>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</si>
  <si>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</si>
  <si>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</si>
  <si>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</si>
  <si>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</si>
  <si>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</si>
  <si>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</si>
  <si>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</si>
  <si>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</si>
  <si>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</si>
  <si>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</si>
  <si>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</si>
  <si>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</si>
  <si>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</si>
  <si>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</si>
  <si>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</si>
  <si>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</si>
  <si>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</si>
  <si>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</si>
  <si>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</si>
  <si>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</si>
  <si>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</si>
  <si>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</si>
  <si>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</si>
  <si>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</si>
  <si>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</si>
  <si>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</si>
  <si>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</si>
  <si>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</si>
  <si>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</si>
  <si>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</si>
  <si>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</si>
  <si>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</si>
  <si>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</si>
  <si>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</si>
  <si>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</si>
  <si>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</si>
  <si>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</si>
  <si>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</si>
  <si>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</si>
  <si>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</si>
  <si>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</si>
  <si>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</si>
  <si>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</si>
  <si>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</si>
  <si>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</si>
  <si>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</si>
  <si>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</si>
  <si>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</si>
  <si>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</si>
  <si>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</si>
  <si>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</si>
  <si>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</si>
  <si>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</si>
  <si>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</si>
  <si>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</si>
  <si>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</si>
  <si>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</si>
  <si>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</si>
  <si>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</si>
  <si>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</si>
  <si>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</si>
  <si>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</si>
  <si>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</si>
  <si>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</si>
  <si>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</si>
  <si>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</si>
  <si>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</si>
  <si>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</si>
  <si>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</si>
  <si>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</si>
  <si>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</si>
  <si>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</si>
  <si>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</si>
  <si>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</si>
  <si>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</si>
  <si>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</si>
  <si>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</si>
  <si>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</si>
  <si>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</si>
  <si>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</si>
  <si>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</si>
  <si>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</si>
  <si>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</si>
  <si>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</si>
  <si>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</si>
  <si>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</si>
  <si>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</si>
  <si>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</si>
  <si>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</si>
  <si>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</si>
  <si>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</si>
  <si>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</si>
  <si>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</si>
  <si>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</si>
  <si>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</si>
  <si>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</si>
  <si>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</si>
  <si>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</si>
  <si>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</si>
  <si>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</si>
  <si>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</si>
  <si>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</si>
  <si>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</si>
  <si>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</si>
  <si>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</si>
  <si>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</si>
  <si>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</si>
  <si>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</si>
  <si>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</si>
  <si>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</si>
  <si>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</si>
  <si>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</si>
  <si>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</si>
  <si>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</si>
  <si>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</si>
  <si>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</si>
  <si>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</si>
  <si>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</si>
  <si>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</si>
  <si>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</si>
  <si>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</si>
  <si>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</si>
  <si>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</si>
  <si>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</si>
  <si>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</si>
  <si>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</si>
  <si>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</si>
  <si>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</si>
  <si>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</si>
  <si>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</si>
  <si>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</si>
  <si>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</si>
  <si>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</si>
  <si>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</si>
  <si>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</si>
  <si>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</si>
  <si>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</si>
  <si>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</si>
  <si>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</si>
  <si>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</si>
  <si>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</si>
  <si>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</si>
  <si>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</si>
  <si>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</si>
  <si>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</si>
  <si>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</si>
  <si>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</si>
  <si>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</si>
  <si>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</si>
  <si>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</si>
  <si>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</si>
  <si>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</si>
  <si>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</si>
  <si>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</si>
  <si>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</si>
  <si>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</si>
  <si>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</si>
  <si>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</si>
  <si>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</si>
  <si>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</si>
  <si>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</si>
  <si>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</si>
  <si>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</si>
  <si>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</si>
  <si>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</si>
  <si>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</si>
  <si>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</si>
  <si>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</si>
  <si>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</si>
  <si>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</si>
  <si>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</si>
  <si>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</si>
  <si>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</si>
  <si>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</si>
  <si>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</si>
  <si>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</si>
  <si>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</si>
  <si>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</si>
  <si>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</si>
  <si>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</si>
  <si>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</si>
  <si>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</si>
  <si>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</si>
  <si>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</si>
  <si>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</si>
  <si>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</si>
  <si>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</si>
  <si>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</si>
  <si>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</si>
  <si>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</si>
  <si>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</si>
  <si>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</si>
  <si>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</si>
  <si>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</si>
  <si>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</si>
  <si>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</si>
  <si>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</si>
  <si>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</si>
  <si>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</si>
  <si>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</si>
  <si>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</si>
  <si>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</si>
  <si>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</si>
  <si>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</si>
  <si>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</si>
  <si>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</si>
  <si>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</si>
  <si>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</si>
  <si>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</si>
  <si>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</si>
  <si>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</si>
  <si>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</si>
  <si>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</si>
  <si>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</si>
  <si>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</si>
  <si>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</si>
  <si>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</si>
  <si>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</si>
  <si>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</si>
  <si>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</si>
  <si>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</si>
  <si>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</si>
  <si>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</si>
  <si>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</si>
  <si>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</si>
  <si>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</si>
  <si>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</si>
  <si>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</si>
  <si>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</si>
  <si>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</si>
  <si>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</si>
  <si>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</si>
  <si>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</si>
  <si>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</si>
  <si>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</si>
  <si>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</si>
  <si>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</si>
  <si>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</si>
  <si>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</si>
  <si>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</si>
  <si>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</si>
  <si>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</si>
  <si>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</si>
  <si>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</si>
  <si>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</si>
  <si>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</si>
  <si>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</si>
  <si>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</si>
  <si>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</si>
  <si>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</si>
  <si>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</si>
  <si>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</si>
  <si>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</si>
  <si>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</si>
  <si>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</si>
  <si>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</si>
  <si>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</si>
  <si>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</si>
  <si>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</si>
  <si>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</si>
  <si>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</si>
  <si>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</si>
  <si>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</si>
  <si>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</si>
  <si>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</si>
  <si>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</si>
  <si>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</si>
  <si>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</si>
  <si>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</si>
  <si>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</si>
  <si>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</si>
  <si>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</si>
  <si>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</si>
  <si>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</si>
  <si>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</si>
  <si>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</si>
  <si>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</si>
  <si>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</si>
  <si>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</si>
  <si>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</si>
  <si>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</si>
  <si>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</si>
  <si>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</si>
  <si>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</si>
  <si>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</si>
  <si>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</si>
  <si>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</si>
  <si>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</si>
  <si>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</si>
  <si>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</si>
  <si>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</si>
  <si>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</si>
  <si>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</si>
  <si>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</si>
  <si>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</si>
  <si>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</si>
  <si>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</si>
  <si>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</si>
  <si>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</si>
  <si>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</si>
  <si>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</si>
  <si>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</si>
  <si>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</si>
  <si>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</si>
  <si>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</si>
  <si>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</si>
  <si>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</si>
  <si>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</si>
  <si>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</si>
  <si>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</si>
  <si>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</si>
  <si>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</si>
  <si>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</si>
  <si>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</si>
  <si>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</si>
  <si>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</si>
  <si>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</si>
  <si>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</si>
  <si>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</si>
  <si>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</si>
  <si>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</si>
  <si>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</si>
  <si>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</si>
  <si>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</si>
  <si>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</si>
  <si>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</si>
  <si>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</si>
  <si>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</si>
  <si>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</si>
  <si>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</si>
  <si>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</si>
  <si>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</si>
  <si>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</si>
  <si>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</si>
  <si>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</si>
  <si>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</si>
  <si>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</si>
  <si>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</si>
  <si>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</si>
  <si>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</si>
  <si>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</si>
  <si>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</si>
  <si>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</si>
  <si>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</si>
  <si>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</si>
  <si>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</si>
  <si>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</si>
  <si>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</si>
  <si>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</si>
  <si>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</si>
  <si>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</si>
  <si>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</si>
  <si>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</si>
  <si>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</si>
  <si>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</si>
  <si>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</si>
  <si>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</si>
  <si>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</si>
  <si>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</si>
  <si>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</si>
  <si>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</si>
  <si>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</si>
  <si>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</si>
  <si>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</si>
  <si>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</si>
  <si>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</si>
  <si>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</si>
  <si>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</si>
  <si>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</si>
  <si>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</si>
  <si>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</si>
  <si>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</si>
  <si>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</si>
  <si>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</si>
  <si>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</si>
  <si>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</si>
  <si>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</si>
  <si>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</si>
  <si>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</si>
  <si>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</si>
  <si>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</si>
  <si>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</si>
  <si>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</si>
  <si>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</si>
  <si>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</si>
  <si>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</si>
  <si>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</si>
  <si>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</si>
  <si>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</si>
  <si>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</si>
  <si>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</si>
  <si>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</si>
  <si>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</si>
  <si>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</si>
  <si>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</si>
  <si>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</si>
  <si>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</si>
  <si>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</si>
  <si>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</si>
  <si>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</si>
  <si>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</si>
  <si>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</si>
  <si>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</si>
  <si>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</si>
  <si>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</si>
  <si>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</si>
  <si>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</si>
  <si>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</si>
  <si>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</si>
  <si>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</si>
  <si>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</si>
  <si>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</si>
  <si>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</si>
  <si>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</si>
  <si>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</si>
  <si>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</si>
  <si>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</si>
  <si>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</si>
  <si>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</si>
  <si>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</si>
  <si>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</si>
  <si>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</si>
  <si>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</si>
  <si>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</si>
  <si>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</si>
  <si>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</si>
  <si>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</si>
  <si>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</si>
  <si>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</si>
  <si>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</si>
  <si>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</si>
  <si>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</si>
  <si>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</si>
  <si>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</si>
  <si>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</si>
  <si>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</si>
  <si>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</si>
  <si>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</si>
  <si>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</si>
  <si>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</si>
  <si>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</si>
  <si>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</si>
  <si>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</si>
  <si>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</si>
  <si>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</si>
  <si>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</si>
  <si>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</si>
  <si>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</si>
  <si>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</si>
  <si>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</si>
  <si>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</si>
  <si>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</si>
  <si>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</si>
  <si>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</si>
  <si>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</si>
  <si>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</si>
  <si>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</si>
  <si>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</si>
  <si>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</si>
  <si>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</si>
  <si>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</si>
  <si>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</si>
  <si>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</si>
  <si>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</si>
  <si>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</si>
  <si>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</si>
  <si>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</si>
  <si>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</si>
  <si>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</si>
  <si>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</si>
  <si>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</si>
  <si>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</si>
  <si>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</si>
  <si>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</si>
  <si>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</si>
  <si>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</si>
  <si>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</si>
  <si>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</si>
  <si>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</si>
  <si>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</si>
  <si>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</si>
  <si>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</si>
  <si>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</si>
  <si>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</si>
  <si>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</si>
  <si>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</si>
  <si>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</si>
  <si>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</si>
  <si>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</si>
  <si>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</si>
  <si>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</si>
  <si>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</si>
  <si>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</si>
  <si>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</si>
  <si>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</si>
  <si>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</si>
  <si>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</si>
  <si>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</si>
  <si>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</si>
  <si>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</si>
  <si>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</si>
  <si>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</si>
  <si>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</si>
  <si>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</si>
  <si>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</si>
  <si>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</si>
  <si>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</si>
  <si>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</si>
  <si>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</si>
  <si>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</si>
  <si>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</si>
  <si>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</si>
  <si>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</si>
  <si>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</si>
  <si>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</si>
  <si>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</si>
  <si>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</si>
  <si>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</si>
  <si>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</si>
  <si>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</si>
  <si>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</si>
  <si>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</si>
  <si>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</si>
  <si>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</si>
  <si>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</si>
  <si>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</si>
  <si>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</si>
  <si>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</si>
  <si>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</si>
  <si>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</si>
  <si>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</si>
  <si>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</si>
  <si>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</si>
  <si>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</si>
  <si>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</si>
  <si>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</si>
  <si>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</si>
  <si>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</si>
  <si>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</si>
  <si>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</si>
  <si>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</si>
  <si>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</si>
  <si>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</si>
  <si>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</si>
  <si>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</si>
  <si>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</si>
  <si>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</si>
  <si>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</si>
  <si>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</si>
  <si>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</si>
  <si>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</si>
  <si>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</si>
  <si>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</si>
  <si>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</si>
  <si>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</si>
  <si>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</si>
  <si>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</si>
  <si>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</si>
  <si>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</si>
  <si>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</si>
  <si>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</si>
  <si>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</si>
  <si>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</si>
  <si>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</si>
  <si>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</si>
  <si>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</si>
  <si>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</si>
  <si>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</si>
  <si>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</si>
  <si>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</si>
  <si>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</si>
  <si>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</si>
  <si>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</si>
  <si>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</si>
  <si>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</si>
  <si>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</si>
  <si>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</si>
  <si>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</si>
  <si>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</si>
  <si>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</si>
  <si>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</si>
  <si>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</si>
  <si>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</si>
  <si>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</si>
  <si>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</si>
  <si>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</si>
  <si>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</si>
  <si>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</si>
  <si>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</si>
  <si>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</si>
  <si>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</si>
  <si>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</si>
  <si>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</si>
  <si>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</si>
  <si>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</si>
  <si>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</si>
  <si>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</si>
  <si>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</si>
  <si>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</si>
  <si>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</si>
  <si>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</si>
  <si>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</si>
  <si>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</si>
  <si>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</si>
  <si>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</si>
  <si>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</si>
  <si>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</si>
  <si>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</si>
  <si>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</si>
  <si>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</si>
  <si>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</si>
  <si>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</si>
  <si>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</si>
  <si>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</si>
  <si>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</si>
  <si>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</si>
  <si>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</si>
  <si>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</si>
  <si>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</si>
  <si>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</si>
  <si>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</si>
  <si>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</si>
  <si>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</si>
  <si>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</si>
  <si>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</si>
  <si>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</si>
  <si>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</si>
  <si>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</si>
  <si>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</si>
  <si>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</si>
  <si>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</si>
  <si>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</si>
  <si>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</si>
  <si>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</si>
  <si>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</si>
  <si>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</si>
  <si>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</si>
  <si>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</si>
  <si>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</si>
  <si>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</si>
  <si>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</si>
  <si>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</si>
  <si>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</si>
  <si>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</si>
  <si>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</si>
  <si>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</si>
  <si>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</si>
  <si>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</si>
  <si>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</si>
  <si>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</si>
  <si>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</si>
  <si>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</si>
  <si>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</si>
  <si>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</si>
  <si>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</si>
  <si>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</si>
  <si>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</si>
  <si>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</si>
  <si>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</si>
  <si>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</si>
  <si>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</si>
  <si>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</si>
  <si>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</si>
  <si>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</si>
  <si>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</si>
  <si>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</si>
  <si>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</si>
  <si>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</si>
  <si>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</si>
  <si>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</si>
  <si>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</si>
  <si>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</si>
  <si>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</si>
  <si>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</si>
  <si>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</si>
  <si>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</si>
  <si>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</si>
  <si>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</si>
  <si>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</si>
  <si>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</si>
  <si>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</si>
  <si>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</si>
  <si>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</si>
  <si>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</si>
  <si>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</si>
  <si>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</si>
  <si>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</si>
  <si>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</si>
  <si>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</si>
  <si>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</si>
  <si>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</si>
  <si>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</si>
  <si>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</si>
  <si>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</si>
  <si>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</si>
  <si>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</si>
  <si>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</si>
  <si>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</si>
  <si>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</si>
  <si>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</si>
  <si>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</si>
  <si>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</si>
  <si>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</si>
  <si>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</si>
  <si>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</si>
  <si>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</si>
  <si>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</si>
  <si>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</si>
  <si>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</si>
  <si>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</si>
  <si>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</si>
  <si>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</si>
  <si>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</si>
  <si>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</si>
  <si>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</si>
  <si>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</si>
  <si>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</si>
  <si>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</si>
  <si>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</si>
  <si>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</si>
  <si>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</si>
  <si>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</si>
  <si>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</si>
  <si>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</si>
  <si>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</si>
  <si>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</si>
  <si>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</si>
  <si>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</si>
  <si>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</si>
  <si>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</si>
  <si>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</si>
  <si>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</si>
  <si>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</si>
  <si>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</si>
  <si>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</si>
  <si>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</si>
  <si>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</si>
  <si>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</si>
  <si>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</si>
  <si>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</si>
  <si>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</si>
  <si>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</si>
  <si>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</si>
  <si>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</si>
  <si>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</si>
  <si>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</si>
  <si>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</si>
  <si>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</si>
  <si>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</si>
  <si>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</si>
  <si>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</si>
  <si>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</si>
  <si>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</si>
  <si>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</si>
  <si>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</si>
  <si>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</si>
  <si>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</si>
  <si>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</si>
  <si>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</si>
  <si>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</si>
  <si>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</si>
  <si>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</si>
  <si>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</si>
  <si>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</si>
  <si>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</si>
  <si>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</si>
  <si>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</si>
  <si>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</si>
  <si>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</si>
  <si>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</si>
  <si>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</si>
  <si>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</si>
  <si>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</si>
  <si>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</si>
  <si>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</si>
  <si>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</si>
  <si>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</si>
  <si>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</si>
  <si>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</si>
  <si>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</si>
  <si>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</si>
  <si>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</si>
  <si>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</si>
  <si>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</si>
  <si>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</si>
  <si>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</si>
  <si>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</si>
  <si>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</si>
  <si>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</si>
  <si>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</si>
  <si>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</si>
  <si>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</si>
  <si>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</si>
  <si>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</si>
  <si>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</si>
  <si>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</si>
  <si>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</si>
  <si>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</si>
  <si>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</si>
  <si>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</si>
  <si>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</si>
  <si>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</si>
  <si>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</si>
  <si>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</si>
  <si>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</si>
  <si>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</si>
  <si>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</si>
  <si>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</si>
  <si>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</si>
  <si>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</si>
  <si>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</si>
  <si>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</si>
  <si>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</si>
  <si>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</si>
  <si>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</si>
  <si>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</si>
  <si>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</si>
  <si>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</si>
  <si>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</si>
  <si>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</si>
  <si>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</si>
  <si>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</si>
  <si>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</si>
  <si>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</si>
  <si>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</si>
  <si>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</si>
  <si>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</si>
  <si>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</si>
  <si>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</si>
  <si>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</si>
  <si>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</si>
  <si>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</si>
  <si>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</si>
  <si>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</si>
  <si>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</si>
  <si>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</si>
  <si>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</si>
  <si>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</si>
  <si>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</si>
  <si>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</si>
  <si>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</si>
  <si>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</si>
  <si>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</si>
  <si>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</si>
  <si>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</si>
  <si>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</si>
  <si>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</si>
  <si>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</si>
  <si>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</si>
  <si>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</si>
  <si>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</si>
  <si>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</si>
  <si>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</si>
  <si>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</si>
  <si>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</si>
  <si>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</si>
  <si>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</si>
  <si>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</si>
  <si>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</si>
  <si>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</si>
  <si>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</si>
  <si>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</si>
  <si>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</si>
  <si>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</si>
  <si>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</si>
  <si>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</si>
  <si>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</si>
  <si>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</si>
  <si>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</si>
  <si>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</si>
  <si>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</si>
  <si>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</si>
  <si>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</si>
  <si>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</si>
  <si>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</si>
  <si>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</si>
  <si>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</si>
  <si>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</si>
  <si>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</si>
  <si>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</si>
  <si>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</si>
  <si>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</si>
  <si>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</si>
  <si>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</si>
  <si>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</si>
  <si>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</si>
  <si>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</si>
  <si>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</si>
  <si>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</si>
  <si>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</si>
  <si>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</si>
  <si>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</si>
  <si>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</si>
  <si>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</si>
  <si>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</si>
  <si>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</si>
  <si>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</si>
  <si>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</si>
  <si>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</si>
  <si>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</si>
  <si>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</si>
  <si>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</si>
  <si>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</si>
  <si>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</si>
  <si>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</si>
  <si>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</si>
  <si>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</si>
  <si>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</si>
  <si>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</si>
  <si>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</si>
  <si>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</si>
  <si>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</si>
  <si>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</si>
  <si>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</si>
  <si>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</si>
  <si>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</si>
  <si>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</si>
  <si>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</si>
  <si>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</si>
  <si>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</si>
  <si>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</si>
  <si>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</si>
  <si>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</si>
  <si>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</si>
  <si>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</si>
  <si>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</si>
  <si>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</si>
  <si>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</si>
  <si>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</si>
  <si>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</si>
  <si>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</si>
  <si>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</si>
  <si>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</si>
  <si>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</si>
  <si>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</si>
  <si>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</si>
  <si>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</si>
  <si>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</si>
  <si>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</si>
  <si>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</si>
  <si>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</si>
  <si>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</si>
  <si>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</si>
  <si>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</si>
  <si>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</si>
  <si>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</si>
  <si>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</si>
  <si>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</si>
  <si>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</si>
  <si>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</si>
  <si>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</si>
  <si>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</si>
  <si>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</si>
  <si>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</si>
  <si>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</si>
  <si>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</si>
  <si>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</si>
  <si>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</si>
  <si>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</si>
  <si>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</si>
  <si>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</si>
  <si>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</si>
  <si>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</si>
  <si>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</si>
  <si>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</si>
  <si>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</si>
  <si>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</si>
  <si>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</si>
  <si>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</si>
  <si>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</si>
  <si>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</si>
  <si>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</si>
  <si>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</si>
  <si>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</si>
  <si>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</si>
  <si>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</si>
  <si>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</si>
  <si>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</si>
  <si>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</si>
  <si>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</si>
  <si>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</si>
  <si>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</si>
  <si>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</si>
  <si>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</si>
  <si>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</si>
  <si>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</si>
  <si>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</si>
  <si>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</si>
  <si>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</si>
  <si>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</si>
  <si>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</si>
  <si>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</si>
  <si>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</si>
  <si>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</si>
  <si>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</si>
  <si>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</si>
  <si>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</si>
  <si>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</si>
  <si>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</si>
  <si>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</si>
  <si>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</si>
  <si>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</si>
  <si>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</si>
  <si>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</si>
  <si>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</si>
  <si>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</si>
  <si>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</si>
  <si>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</si>
  <si>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</si>
  <si>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</si>
  <si>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</si>
  <si>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</si>
  <si>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</si>
  <si>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</si>
  <si>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</si>
  <si>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</si>
  <si>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</si>
  <si>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</si>
  <si>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</si>
  <si>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</si>
  <si>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</si>
  <si>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</si>
  <si>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</si>
  <si>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</si>
  <si>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</si>
  <si>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</si>
  <si>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</si>
  <si>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</si>
  <si>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</si>
  <si>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</si>
  <si>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</si>
  <si>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</si>
  <si>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</si>
  <si>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</si>
  <si>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</si>
  <si>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</si>
  <si>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</si>
  <si>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</si>
  <si>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</si>
  <si>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</si>
  <si>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</si>
  <si>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</si>
  <si>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</si>
  <si>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</si>
  <si>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</si>
  <si>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</si>
  <si>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</si>
  <si>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</si>
  <si>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</si>
  <si>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</si>
  <si>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</si>
  <si>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</si>
  <si>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</si>
  <si>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</si>
  <si>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</si>
  <si>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</si>
  <si>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</si>
  <si>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</si>
  <si>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</si>
  <si>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</si>
  <si>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</si>
  <si>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</si>
  <si>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</si>
  <si>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</si>
  <si>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</si>
  <si>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</si>
  <si>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</si>
  <si>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</si>
  <si>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</si>
  <si>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</si>
  <si>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</si>
  <si>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</si>
  <si>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</si>
  <si>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</si>
  <si>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</si>
  <si>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</si>
  <si>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</si>
  <si>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</si>
  <si>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</si>
  <si>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</si>
  <si>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</si>
  <si>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</si>
  <si>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</si>
  <si>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</si>
  <si>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</si>
  <si>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</si>
  <si>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</si>
  <si>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</si>
  <si>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</si>
  <si>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</si>
  <si>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</si>
  <si>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</si>
  <si>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</si>
  <si>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</si>
  <si>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</si>
  <si>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</si>
  <si>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</si>
  <si>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</si>
  <si>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</si>
  <si>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</si>
  <si>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</si>
  <si>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</si>
  <si>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</si>
  <si>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</si>
  <si>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</si>
  <si>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</si>
  <si>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</si>
  <si>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</si>
  <si>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</si>
  <si>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</si>
  <si>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</si>
  <si>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</si>
  <si>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</si>
  <si>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</si>
  <si>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</si>
  <si>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</si>
  <si>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</si>
  <si>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</si>
  <si>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</si>
  <si>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</si>
  <si>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</si>
  <si>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</si>
  <si>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</si>
  <si>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</si>
  <si>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</si>
  <si>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</si>
  <si>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</si>
  <si>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</si>
  <si>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</si>
  <si>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</si>
  <si>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</si>
  <si>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</si>
  <si>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</si>
  <si>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</si>
  <si>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</si>
  <si>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</si>
  <si>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</si>
  <si>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</si>
  <si>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</si>
  <si>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</si>
  <si>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</si>
  <si>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</si>
  <si>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</si>
  <si>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</si>
  <si>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</si>
  <si>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</si>
  <si>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</si>
  <si>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</si>
  <si>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</si>
  <si>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</si>
  <si>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</si>
  <si>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</si>
  <si>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</si>
  <si>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</si>
  <si>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</si>
  <si>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</si>
  <si>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</si>
  <si>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</si>
  <si>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</si>
  <si>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</si>
  <si>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</si>
  <si>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</si>
  <si>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</si>
  <si>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</si>
  <si>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</si>
  <si>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</si>
  <si>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</si>
  <si>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</si>
  <si>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</si>
  <si>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</si>
  <si>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</si>
  <si>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</si>
  <si>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</si>
  <si>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</si>
  <si>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</si>
  <si>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</si>
  <si>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</si>
  <si>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</si>
  <si>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</si>
  <si>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</si>
  <si>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</si>
  <si>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</si>
  <si>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</si>
  <si>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</si>
  <si>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</si>
  <si>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</si>
  <si>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</si>
  <si>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</si>
  <si>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</si>
  <si>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</si>
  <si>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</si>
  <si>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</si>
  <si>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</si>
  <si>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</si>
  <si>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</si>
  <si>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</si>
  <si>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</si>
  <si>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</si>
  <si>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</si>
  <si>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</si>
  <si>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</si>
  <si>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</si>
  <si>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</si>
  <si>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</si>
  <si>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</si>
  <si>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</si>
  <si>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</si>
  <si>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</si>
  <si>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</si>
  <si>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</si>
  <si>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</si>
  <si>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</si>
  <si>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</si>
  <si>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</si>
  <si>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</si>
  <si>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</si>
  <si>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</si>
  <si>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</si>
  <si>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</si>
  <si>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</si>
  <si>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</si>
  <si>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</si>
  <si>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</si>
  <si>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</si>
  <si>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</si>
  <si>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</si>
  <si>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</si>
  <si>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</si>
  <si>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</si>
  <si>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</si>
  <si>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</si>
  <si>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</si>
  <si>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</si>
  <si>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</si>
  <si>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</si>
  <si>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</si>
  <si>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</si>
  <si>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</si>
  <si>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</si>
  <si>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</si>
  <si>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</si>
  <si>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</si>
  <si>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</si>
  <si>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</si>
  <si>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</si>
  <si>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</si>
  <si>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</si>
  <si>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</si>
  <si>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</si>
  <si>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</si>
  <si>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</si>
  <si>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</si>
  <si>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</si>
  <si>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</si>
  <si>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</si>
  <si>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</si>
  <si>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</si>
  <si>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</si>
  <si>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</si>
  <si>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</si>
  <si>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</si>
  <si>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</si>
  <si>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</si>
  <si>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</si>
  <si>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</si>
  <si>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</si>
  <si>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</si>
  <si>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</si>
  <si>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</si>
  <si>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</si>
  <si>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</si>
  <si>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</si>
  <si>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</si>
  <si>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</si>
  <si>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</si>
  <si>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</si>
  <si>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</si>
  <si>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</si>
  <si>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</si>
  <si>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</si>
  <si>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</si>
  <si>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</si>
  <si>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</si>
  <si>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</si>
  <si>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</si>
  <si>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</si>
  <si>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</si>
  <si>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</si>
  <si>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</si>
  <si>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</si>
  <si>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</si>
  <si>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</si>
  <si>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</si>
  <si>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</si>
  <si>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</si>
  <si>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</si>
  <si>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</si>
  <si>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</si>
  <si>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</si>
  <si>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</si>
  <si>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</si>
  <si>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</si>
  <si>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</si>
  <si>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</si>
  <si>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</si>
  <si>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</si>
  <si>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</si>
  <si>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</si>
  <si>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</si>
  <si>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</si>
  <si>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</si>
  <si>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</si>
  <si>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</si>
  <si>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</si>
  <si>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</si>
  <si>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</si>
  <si>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</si>
  <si>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</si>
  <si>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</si>
  <si>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</si>
  <si>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</si>
  <si>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</si>
  <si>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</si>
  <si>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</si>
  <si>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</si>
  <si>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</si>
  <si>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</si>
  <si>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</si>
  <si>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</si>
  <si>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</si>
  <si>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</si>
  <si>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</si>
  <si>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</si>
  <si>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</si>
  <si>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</si>
  <si>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</si>
  <si>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</si>
  <si>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</si>
  <si>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</si>
  <si>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</si>
  <si>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</si>
  <si>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</si>
  <si>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</si>
  <si>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</si>
  <si>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</si>
  <si>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</si>
  <si>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</si>
  <si>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</si>
  <si>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</si>
  <si>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</si>
  <si>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</si>
  <si>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</si>
  <si>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</si>
  <si>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</si>
  <si>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</si>
  <si>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</si>
  <si>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</si>
  <si>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</si>
  <si>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</si>
  <si>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</si>
  <si>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</si>
  <si>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</si>
  <si>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</si>
  <si>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</si>
  <si>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</si>
  <si>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</si>
  <si>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</si>
  <si>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</si>
  <si>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</si>
  <si>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</si>
  <si>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</si>
  <si>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</si>
  <si>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</si>
  <si>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</si>
  <si>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</si>
  <si>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</si>
  <si>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</si>
  <si>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</si>
  <si>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</si>
  <si>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</si>
  <si>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</si>
  <si>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</si>
  <si>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</si>
  <si>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</si>
  <si>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</si>
  <si>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</si>
  <si>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</si>
  <si>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</si>
  <si>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</si>
  <si>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</si>
  <si>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</si>
  <si>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</si>
  <si>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</si>
  <si>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</si>
  <si>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</si>
  <si>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</si>
  <si>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</si>
  <si>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</si>
  <si>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</si>
  <si>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</si>
  <si>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</si>
  <si>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</si>
  <si>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</si>
  <si>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</si>
  <si>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</si>
  <si>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</si>
  <si>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</si>
  <si>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</si>
  <si>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</si>
  <si>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</si>
  <si>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</si>
  <si>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</si>
  <si>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</si>
  <si>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</si>
  <si>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</si>
  <si>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</si>
  <si>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</si>
  <si>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</si>
  <si>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</si>
  <si>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</si>
  <si>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</si>
  <si>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</si>
  <si>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</si>
  <si>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</si>
  <si>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</si>
  <si>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</si>
  <si>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</si>
  <si>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</si>
  <si>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</si>
  <si>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</si>
  <si>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</si>
  <si>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</si>
  <si>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</si>
  <si>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</si>
  <si>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</si>
  <si>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</si>
  <si>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</si>
  <si>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</si>
  <si>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</si>
  <si>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</si>
  <si>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</si>
  <si>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</si>
  <si>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</si>
  <si>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</si>
  <si>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</si>
  <si>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</si>
  <si>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</si>
  <si>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</si>
  <si>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</si>
  <si>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</si>
  <si>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</si>
  <si>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</si>
  <si>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</si>
  <si>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</si>
  <si>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</si>
  <si>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</si>
  <si>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</si>
  <si>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</si>
  <si>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</si>
  <si>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</si>
  <si>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</si>
  <si>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</si>
  <si>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</si>
  <si>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</si>
  <si>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</si>
  <si>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</si>
  <si>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</si>
  <si>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</si>
  <si>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</si>
  <si>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</si>
  <si>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</si>
  <si>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</si>
  <si>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</si>
  <si>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</si>
  <si>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</si>
  <si>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</si>
  <si>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</si>
  <si>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</si>
  <si>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</si>
  <si>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</si>
  <si>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</si>
  <si>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</si>
  <si>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</si>
  <si>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</si>
  <si>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</si>
  <si>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</si>
  <si>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</si>
  <si>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</si>
  <si>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</si>
  <si>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</si>
  <si>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</si>
  <si>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</si>
  <si>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</si>
  <si>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</si>
  <si>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</si>
  <si>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</si>
  <si>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</si>
  <si>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</si>
  <si>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</si>
  <si>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</si>
  <si>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</si>
  <si>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</si>
  <si>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</si>
  <si>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</si>
  <si>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</si>
  <si>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</si>
  <si>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</si>
  <si>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</si>
  <si>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</si>
  <si>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</si>
  <si>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</si>
  <si>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</si>
  <si>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</si>
  <si>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</si>
  <si>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</si>
  <si>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</si>
  <si>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</si>
  <si>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</si>
  <si>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</si>
  <si>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</si>
  <si>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</si>
  <si>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</si>
  <si>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</si>
  <si>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</si>
  <si>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</si>
  <si>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</si>
  <si>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</si>
  <si>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</si>
  <si>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</si>
  <si>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</si>
  <si>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</si>
  <si>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</si>
  <si>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</si>
  <si>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</si>
  <si>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</si>
  <si>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</si>
  <si>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</si>
  <si>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</si>
  <si>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</si>
  <si>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</si>
  <si>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</si>
  <si>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</si>
  <si>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</si>
  <si>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</si>
  <si>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</si>
  <si>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</si>
  <si>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</si>
  <si>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</si>
  <si>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</si>
  <si>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</si>
  <si>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</si>
  <si>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</si>
  <si>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</si>
  <si>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</si>
  <si>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</si>
  <si>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</si>
  <si>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</si>
  <si>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</si>
  <si>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</si>
  <si>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</si>
  <si>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</si>
  <si>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</si>
  <si>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</si>
  <si>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</si>
  <si>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</si>
  <si>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</si>
  <si>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</si>
  <si>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</si>
  <si>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</si>
  <si>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</si>
  <si>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</si>
  <si>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</si>
  <si>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</si>
  <si>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</si>
  <si>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</si>
  <si>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</si>
  <si>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</si>
  <si>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</si>
  <si>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</si>
  <si>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</si>
  <si>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</si>
  <si>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</si>
  <si>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</si>
  <si>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</si>
  <si>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</si>
  <si>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</si>
  <si>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</si>
  <si>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</si>
  <si>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</si>
  <si>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</si>
  <si>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</si>
  <si>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</si>
  <si>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</si>
  <si>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</si>
  <si>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</si>
  <si>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</si>
  <si>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</si>
  <si>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</si>
  <si>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</si>
  <si>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</si>
  <si>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</si>
  <si>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</si>
  <si>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</si>
  <si>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</si>
  <si>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</si>
  <si>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</si>
  <si>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</si>
  <si>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</si>
  <si>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</si>
  <si>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</si>
  <si>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</si>
  <si>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</si>
  <si>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</si>
  <si>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</si>
  <si>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</si>
  <si>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</si>
  <si>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</si>
  <si>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</si>
  <si>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</si>
  <si>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</si>
  <si>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</si>
  <si>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</si>
  <si>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</si>
  <si>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</si>
  <si>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</si>
  <si>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</si>
  <si>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</si>
  <si>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</si>
  <si>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</si>
  <si>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</si>
  <si>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</si>
  <si>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</si>
  <si>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</si>
  <si>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</si>
  <si>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</si>
  <si>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</si>
  <si>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</si>
  <si>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</si>
  <si>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</si>
  <si>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</si>
  <si>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</si>
  <si>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</si>
  <si>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</si>
  <si>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</si>
  <si>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</si>
  <si>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</si>
  <si>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</si>
  <si>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</si>
  <si>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</si>
  <si>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</si>
  <si>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</si>
  <si>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</si>
  <si>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</si>
  <si>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</si>
  <si>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</si>
  <si>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</si>
  <si>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</si>
  <si>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</si>
  <si>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</si>
  <si>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</si>
  <si>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</si>
  <si>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</si>
  <si>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</si>
  <si>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</si>
  <si>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</si>
  <si>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</si>
  <si>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</si>
  <si>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</si>
  <si>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</si>
  <si>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</si>
  <si>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</si>
  <si>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</si>
  <si>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</si>
  <si>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</si>
  <si>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</si>
  <si>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</si>
  <si>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</si>
  <si>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</si>
  <si>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</si>
  <si>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</si>
  <si>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</si>
  <si>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</si>
  <si>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</si>
  <si>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</si>
  <si>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</si>
  <si>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</si>
  <si>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</si>
  <si>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</si>
  <si>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</si>
  <si>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</si>
  <si>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</si>
  <si>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</si>
  <si>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</si>
  <si>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</si>
  <si>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</si>
  <si>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</si>
  <si>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</si>
  <si>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</si>
  <si>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</si>
  <si>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</si>
  <si>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</si>
  <si>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</si>
  <si>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</si>
  <si>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</si>
  <si>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</si>
  <si>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</si>
  <si>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</si>
  <si>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</si>
  <si>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</si>
  <si>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</si>
  <si>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</si>
  <si>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</si>
  <si>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</si>
  <si>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</si>
  <si>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</si>
  <si>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</si>
  <si>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</si>
  <si>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</si>
  <si>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</si>
  <si>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</si>
  <si>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</si>
  <si>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</si>
  <si>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</si>
  <si>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</si>
  <si>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</si>
  <si>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</si>
  <si>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</si>
  <si>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</si>
  <si>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</si>
  <si>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</si>
  <si>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</si>
  <si>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</si>
  <si>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</si>
  <si>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</si>
  <si>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</si>
  <si>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</si>
  <si>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</si>
  <si>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</si>
  <si>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</si>
  <si>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</si>
  <si>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</si>
  <si>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</si>
  <si>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</si>
  <si>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</si>
  <si>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</si>
  <si>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</si>
  <si>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</si>
  <si>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</si>
  <si>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</si>
  <si>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</si>
  <si>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</si>
  <si>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</si>
  <si>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</si>
  <si>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</si>
  <si>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</si>
  <si>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</si>
  <si>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</si>
  <si>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</si>
  <si>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</si>
  <si>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</si>
  <si>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</si>
  <si>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</si>
  <si>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</si>
  <si>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</si>
  <si>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</si>
  <si>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</si>
  <si>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</si>
  <si>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</si>
  <si>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</si>
  <si>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</si>
  <si>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</si>
  <si>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</si>
  <si>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</si>
  <si>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</si>
  <si>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</si>
  <si>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</si>
  <si>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</si>
  <si>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</si>
  <si>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</si>
  <si>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</si>
  <si>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</si>
  <si>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</si>
  <si>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</si>
  <si>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</si>
  <si>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</si>
  <si>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</si>
  <si>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</si>
  <si>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</si>
  <si>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</si>
  <si>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</si>
  <si>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</si>
  <si>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</si>
  <si>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</si>
  <si>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</si>
  <si>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</si>
  <si>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</si>
  <si>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</si>
  <si>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</si>
  <si>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</si>
  <si>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</si>
  <si>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</si>
  <si>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</si>
  <si>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</si>
  <si>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</si>
  <si>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</si>
  <si>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</si>
  <si>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</si>
  <si>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</si>
  <si>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</si>
  <si>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</si>
  <si>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</si>
  <si>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</si>
  <si>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</si>
  <si>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</si>
  <si>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</si>
  <si>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</si>
  <si>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</si>
  <si>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</si>
  <si>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</si>
  <si>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</si>
  <si>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</si>
  <si>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</si>
  <si>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</si>
  <si>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</si>
  <si>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</si>
  <si>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</si>
  <si>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</si>
  <si>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</si>
  <si>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</si>
  <si>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</si>
  <si>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</si>
  <si>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</si>
  <si>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</si>
  <si>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</si>
  <si>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</si>
  <si>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</si>
  <si>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</si>
  <si>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</si>
  <si>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</si>
  <si>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</si>
  <si>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</si>
  <si>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</si>
  <si>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</si>
  <si>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</si>
  <si>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</si>
  <si>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</si>
  <si>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</si>
  <si>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</si>
  <si>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</si>
  <si>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</si>
  <si>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</si>
  <si>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</si>
  <si>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</si>
  <si>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</si>
  <si>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</si>
  <si>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</si>
  <si>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</si>
  <si>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</si>
  <si>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</si>
  <si>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</si>
  <si>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</si>
  <si>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</si>
  <si>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</si>
  <si>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</si>
  <si>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</si>
  <si>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</si>
  <si>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</si>
  <si>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</si>
  <si>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</si>
  <si>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</si>
  <si>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</si>
  <si>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</si>
  <si>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</si>
  <si>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</si>
  <si>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</si>
  <si>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</si>
  <si>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</si>
  <si>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</si>
  <si>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</si>
  <si>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</si>
  <si>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</si>
  <si>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</si>
  <si>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</si>
  <si>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</si>
  <si>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</si>
  <si>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</si>
  <si>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</si>
  <si>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</si>
  <si>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</si>
  <si>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</si>
  <si>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</si>
  <si>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</si>
  <si>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</si>
  <si>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</si>
  <si>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</si>
  <si>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</si>
  <si>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</si>
  <si>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</si>
  <si>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</si>
  <si>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</si>
  <si>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</si>
  <si>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</si>
  <si>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</si>
  <si>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</si>
  <si>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</si>
  <si>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</si>
  <si>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</si>
  <si>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</si>
  <si>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</si>
  <si>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</si>
  <si>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</si>
  <si>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</si>
  <si>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</si>
  <si>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</si>
  <si>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</si>
  <si>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</si>
  <si>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</si>
  <si>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</si>
  <si>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</si>
  <si>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</si>
  <si>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</si>
  <si>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</si>
  <si>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</si>
  <si>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</si>
  <si>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</si>
  <si>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</si>
  <si>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</si>
  <si>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</si>
  <si>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</si>
  <si>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</si>
  <si>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</si>
  <si>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</si>
  <si>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</si>
  <si>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</si>
  <si>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</si>
  <si>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</si>
  <si>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</si>
  <si>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</si>
  <si>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</si>
  <si>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</si>
  <si>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</si>
  <si>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</si>
  <si>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</si>
  <si>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</si>
  <si>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</si>
  <si>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</si>
  <si>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</si>
  <si>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</si>
  <si>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</si>
  <si>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</si>
  <si>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</si>
  <si>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</si>
  <si>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</si>
  <si>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</si>
  <si>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</si>
  <si>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</si>
  <si>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</si>
  <si>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</si>
  <si>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</si>
  <si>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</si>
  <si>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</si>
  <si>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</si>
  <si>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</si>
  <si>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</si>
  <si>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</si>
  <si>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</si>
  <si>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</si>
  <si>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</si>
  <si>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</si>
  <si>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</si>
  <si>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</si>
  <si>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</si>
  <si>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</si>
  <si>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</si>
  <si>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</si>
  <si>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</si>
  <si>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</si>
  <si>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</si>
  <si>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</si>
  <si>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</si>
  <si>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</si>
  <si>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</si>
  <si>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</si>
  <si>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</si>
  <si>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</si>
  <si>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</si>
  <si>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</si>
  <si>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</si>
  <si>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</si>
  <si>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</si>
  <si>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</si>
  <si>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</si>
  <si>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</si>
  <si>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</si>
  <si>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</si>
  <si>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</si>
  <si>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</si>
  <si>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</si>
  <si>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</si>
  <si>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</si>
  <si>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</si>
  <si>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</si>
  <si>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</si>
  <si>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</si>
  <si>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</si>
  <si>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</si>
  <si>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</si>
  <si>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</si>
  <si>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</si>
  <si>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</si>
  <si>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</si>
  <si>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</si>
  <si>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</si>
  <si>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</si>
  <si>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</si>
  <si>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</si>
  <si>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</si>
  <si>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</si>
  <si>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</si>
  <si>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</si>
  <si>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</si>
  <si>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</si>
  <si>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</si>
  <si>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</si>
  <si>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</si>
  <si>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</si>
  <si>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</si>
  <si>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</si>
  <si>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</si>
  <si>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</si>
  <si>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</si>
  <si>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</si>
  <si>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</si>
  <si>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</si>
  <si>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</si>
  <si>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</si>
  <si>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</si>
  <si>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</si>
  <si>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</si>
  <si>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</si>
  <si>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</si>
  <si>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</si>
  <si>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</si>
  <si>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</si>
  <si>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</si>
  <si>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</si>
  <si>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</si>
  <si>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</si>
  <si>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</si>
  <si>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</si>
  <si>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</si>
  <si>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</si>
  <si>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</si>
  <si>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</si>
  <si>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</si>
  <si>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</si>
  <si>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</si>
  <si>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</si>
  <si>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</si>
  <si>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</si>
  <si>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</si>
  <si>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</si>
  <si>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</si>
  <si>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</si>
  <si>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</si>
  <si>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</si>
  <si>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</si>
  <si>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</si>
  <si>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</si>
  <si>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</si>
  <si>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</si>
  <si>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</si>
  <si>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</si>
  <si>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</si>
  <si>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</si>
  <si>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</si>
  <si>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</si>
  <si>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</si>
  <si>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</si>
  <si>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</si>
  <si>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</si>
  <si>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</si>
  <si>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</si>
  <si>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</si>
  <si>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</si>
  <si>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</si>
  <si>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</si>
  <si>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</si>
  <si>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</si>
  <si>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</si>
  <si>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</si>
  <si>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</si>
  <si>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</si>
  <si>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</si>
  <si>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</si>
  <si>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</si>
  <si>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</si>
  <si>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</si>
  <si>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</si>
  <si>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</si>
  <si>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</si>
  <si>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</si>
  <si>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</si>
  <si>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</si>
  <si>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</si>
  <si>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</si>
  <si>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</si>
  <si>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</si>
  <si>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</si>
  <si>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</si>
  <si>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</si>
  <si>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</si>
  <si>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</si>
  <si>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</si>
  <si>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</si>
  <si>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</si>
  <si>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</si>
  <si>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</si>
  <si>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</si>
  <si>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</si>
  <si>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</si>
  <si>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</si>
  <si>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</si>
  <si>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</si>
  <si>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</si>
  <si>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</si>
  <si>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</si>
  <si>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</si>
  <si>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</si>
  <si>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</si>
  <si>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</si>
  <si>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</si>
  <si>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</si>
  <si>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</si>
  <si>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</si>
  <si>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</si>
  <si>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</si>
  <si>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</si>
  <si>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</si>
  <si>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</si>
  <si>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</si>
  <si>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</si>
  <si>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</si>
  <si>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</si>
  <si>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</si>
  <si>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</si>
  <si>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</si>
  <si>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</si>
  <si>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</si>
  <si>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</si>
  <si>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</si>
  <si>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</si>
  <si>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</si>
  <si>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</si>
  <si>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</si>
  <si>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</si>
  <si>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</si>
  <si>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</si>
  <si>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</si>
  <si>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</si>
  <si>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</si>
  <si>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</si>
  <si>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</si>
  <si>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</si>
  <si>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</si>
  <si>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</si>
  <si>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</si>
  <si>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</si>
  <si>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</si>
  <si>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</si>
  <si>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</si>
  <si>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</si>
  <si>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</si>
  <si>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</si>
  <si>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</si>
  <si>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</si>
  <si>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</si>
  <si>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</si>
  <si>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</si>
  <si>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</si>
  <si>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</si>
  <si>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</si>
  <si>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</si>
  <si>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</si>
  <si>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</si>
  <si>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</si>
  <si>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</si>
  <si>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</si>
  <si>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</si>
  <si>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</si>
  <si>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</si>
  <si>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</si>
  <si>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</si>
  <si>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</si>
  <si>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</si>
  <si>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</si>
  <si>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</si>
  <si>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</si>
  <si>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</si>
  <si>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</si>
  <si>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</si>
  <si>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</si>
  <si>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</si>
  <si>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</si>
  <si>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</si>
  <si>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</si>
  <si>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</si>
  <si>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</si>
  <si>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</si>
  <si>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</si>
  <si>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</si>
  <si>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</si>
  <si>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</si>
  <si>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</si>
  <si>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</si>
  <si>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</si>
  <si>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</si>
  <si>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</si>
  <si>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</si>
  <si>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</si>
  <si>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</si>
  <si>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</si>
  <si>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</si>
  <si>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</si>
  <si>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</si>
  <si>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</si>
  <si>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</si>
  <si>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</si>
  <si>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</si>
  <si>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</si>
  <si>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</si>
  <si>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</si>
  <si>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</si>
  <si>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</si>
  <si>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</si>
  <si>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</si>
  <si>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</si>
  <si>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</si>
  <si>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</si>
  <si>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</si>
  <si>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</si>
  <si>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</si>
  <si>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</si>
  <si>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</si>
  <si>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</si>
  <si>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</si>
  <si>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</si>
  <si>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</si>
  <si>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</si>
  <si>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</si>
  <si>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</si>
  <si>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</si>
  <si>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</si>
  <si>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</si>
  <si>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</si>
  <si>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</si>
  <si>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</si>
  <si>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</si>
  <si>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</si>
  <si>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</si>
  <si>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</si>
  <si>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</si>
  <si>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</si>
  <si>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</si>
  <si>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</si>
  <si>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</si>
  <si>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</si>
  <si>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</si>
  <si>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</si>
  <si>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</si>
  <si>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</si>
  <si>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</si>
  <si>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</si>
  <si>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</si>
  <si>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</si>
  <si>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</si>
  <si>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</si>
  <si>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</si>
  <si>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</si>
  <si>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</si>
  <si>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</si>
  <si>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</si>
  <si>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</si>
  <si>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</si>
  <si>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</si>
  <si>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</si>
  <si>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</si>
  <si>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</si>
  <si>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</si>
  <si>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</si>
  <si>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</si>
  <si>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</si>
  <si>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</si>
  <si>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</si>
  <si>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</si>
  <si>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</si>
  <si>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</si>
  <si>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</si>
  <si>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</si>
  <si>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</si>
  <si>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</si>
  <si>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</si>
  <si>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</si>
  <si>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</si>
  <si>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</si>
  <si>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</si>
  <si>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</si>
  <si>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</si>
  <si>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</si>
  <si>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</si>
  <si>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</si>
  <si>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</si>
  <si>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</si>
  <si>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</si>
  <si>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</si>
  <si>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</si>
  <si>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</si>
  <si>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</si>
  <si>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</si>
  <si>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</si>
  <si>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</si>
  <si>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</si>
  <si>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</si>
  <si>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</si>
  <si>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</si>
  <si>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</si>
  <si>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</si>
  <si>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</si>
  <si>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</si>
  <si>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</si>
  <si>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</si>
  <si>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</si>
  <si>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</si>
  <si>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</si>
  <si>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</si>
  <si>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</si>
  <si>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</si>
  <si>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</si>
  <si>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</si>
  <si>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</si>
  <si>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</si>
  <si>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</si>
  <si>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</si>
  <si>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</si>
  <si>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</si>
  <si>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</si>
  <si>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</si>
  <si>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</si>
  <si>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</si>
  <si>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</si>
  <si>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</si>
  <si>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</si>
  <si>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</si>
  <si>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</si>
  <si>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</si>
  <si>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</si>
  <si>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</si>
  <si>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</si>
  <si>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</si>
  <si>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</si>
  <si>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</si>
  <si>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</si>
  <si>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</si>
  <si>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</si>
  <si>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</si>
  <si>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</si>
  <si>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</si>
  <si>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</si>
  <si>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</si>
  <si>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</si>
  <si>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</si>
  <si>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</si>
  <si>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</si>
  <si>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</si>
  <si>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</si>
  <si>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</si>
  <si>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</si>
  <si>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</si>
  <si>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</si>
  <si>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</si>
  <si>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</si>
  <si>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</si>
  <si>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</si>
  <si>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</si>
  <si>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</si>
  <si>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</si>
  <si>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</si>
  <si>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</si>
  <si>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</si>
  <si>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</si>
  <si>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</si>
  <si>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</si>
  <si>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</si>
  <si>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</si>
  <si>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</si>
  <si>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</si>
  <si>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</si>
  <si>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</si>
  <si>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</si>
  <si>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</si>
  <si>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</si>
  <si>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</si>
  <si>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</si>
  <si>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</si>
  <si>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</si>
  <si>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</si>
  <si>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</si>
  <si>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</si>
  <si>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</si>
  <si>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</si>
  <si>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</si>
  <si>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</si>
  <si>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</si>
  <si>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</si>
  <si>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</si>
  <si>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</si>
  <si>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</si>
  <si>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</si>
  <si>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</si>
  <si>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</si>
  <si>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</si>
  <si>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</si>
  <si>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</si>
  <si>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</si>
  <si>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</si>
  <si>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</si>
  <si>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</si>
  <si>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</si>
  <si>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</si>
  <si>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</si>
  <si>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</si>
  <si>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</si>
  <si>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</si>
  <si>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</si>
  <si>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</si>
  <si>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</si>
  <si>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</si>
  <si>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</si>
  <si>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</si>
  <si>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</si>
  <si>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</si>
  <si>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</si>
  <si>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</si>
  <si>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</si>
  <si>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</si>
  <si>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</si>
  <si>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</si>
  <si>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</si>
  <si>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</si>
  <si>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</si>
  <si>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</si>
  <si>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</si>
  <si>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</si>
  <si>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</si>
  <si>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</si>
  <si>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</si>
  <si>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</si>
  <si>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</si>
  <si>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</si>
  <si>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</si>
  <si>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</si>
  <si>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</si>
  <si>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</si>
  <si>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</si>
  <si>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</si>
  <si>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</si>
  <si>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</si>
  <si>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</si>
  <si>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</si>
  <si>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</si>
  <si>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</si>
  <si>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</si>
  <si>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</si>
  <si>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</si>
  <si>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</si>
  <si>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</si>
  <si>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</si>
  <si>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</si>
  <si>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</si>
  <si>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</si>
  <si>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</si>
  <si>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</si>
  <si>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</si>
  <si>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</si>
  <si>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</si>
  <si>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</si>
  <si>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</si>
  <si>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</si>
  <si>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</si>
  <si>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</si>
  <si>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</si>
  <si>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</si>
  <si>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</si>
  <si>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</si>
  <si>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</si>
  <si>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</si>
  <si>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</si>
  <si>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</si>
  <si>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</si>
  <si>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</si>
  <si>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</si>
  <si>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</si>
  <si>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</si>
  <si>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</si>
  <si>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</si>
  <si>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</si>
  <si>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</si>
  <si>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</si>
  <si>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</si>
  <si>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</si>
  <si>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</si>
  <si>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</si>
  <si>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</si>
  <si>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</si>
  <si>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</si>
  <si>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</si>
  <si>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</si>
  <si>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</si>
  <si>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</si>
  <si>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</si>
  <si>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</si>
  <si>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</si>
  <si>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</si>
  <si>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</si>
  <si>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</si>
  <si>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</si>
  <si>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</si>
  <si>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</si>
  <si>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</si>
  <si>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</si>
  <si>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</si>
  <si>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</si>
  <si>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</si>
  <si>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</si>
  <si>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</si>
  <si>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</si>
  <si>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</si>
  <si>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</si>
  <si>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</si>
  <si>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</si>
  <si>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</si>
  <si>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</si>
  <si>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</si>
  <si>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</si>
  <si>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</si>
  <si>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</si>
  <si>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</si>
  <si>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</si>
  <si>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</si>
  <si>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</si>
  <si>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</si>
  <si>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</si>
  <si>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</si>
  <si>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</si>
  <si>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</si>
  <si>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</si>
  <si>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</si>
  <si>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</si>
  <si>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</si>
  <si>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</si>
  <si>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</si>
  <si>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</si>
  <si>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</si>
  <si>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</si>
  <si>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</si>
  <si>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</si>
  <si>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</si>
  <si>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</si>
  <si>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</si>
  <si>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</si>
  <si>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</si>
  <si>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</si>
  <si>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</si>
  <si>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</si>
  <si>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</si>
  <si>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</si>
  <si>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</si>
  <si>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</si>
  <si>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</si>
  <si>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</si>
  <si>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</si>
  <si>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</si>
  <si>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</si>
  <si>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</si>
  <si>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</si>
  <si>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</si>
  <si>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</si>
  <si>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</si>
  <si>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</si>
  <si>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</si>
  <si>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</si>
  <si>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</si>
  <si>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</si>
  <si>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</si>
  <si>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</si>
  <si>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</si>
  <si>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</si>
  <si>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</si>
  <si>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</si>
  <si>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</si>
  <si>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</si>
  <si>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</si>
  <si>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</si>
  <si>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</si>
  <si>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</si>
  <si>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</si>
  <si>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</si>
  <si>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</si>
  <si>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</si>
  <si>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</si>
  <si>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</si>
  <si>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</si>
  <si>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</si>
  <si>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</si>
  <si>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</si>
  <si>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</si>
  <si>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</si>
  <si>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</si>
  <si>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</si>
  <si>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</si>
  <si>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</si>
  <si>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</si>
  <si>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</si>
  <si>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</si>
  <si>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</si>
  <si>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</si>
  <si>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</si>
  <si>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</si>
  <si>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</si>
  <si>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</si>
  <si>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</si>
  <si>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</si>
  <si>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</si>
  <si>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</si>
  <si>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</si>
  <si>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</si>
  <si>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</si>
  <si>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</si>
  <si>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</si>
  <si>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</si>
  <si>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</si>
  <si>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</si>
  <si>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</si>
  <si>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</si>
  <si>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</si>
  <si>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</si>
  <si>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</si>
  <si>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</si>
  <si>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</si>
  <si>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</si>
  <si>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</si>
  <si>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</si>
  <si>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</si>
  <si>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</si>
  <si>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</si>
  <si>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</si>
  <si>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</si>
  <si>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</si>
  <si>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</si>
  <si>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</si>
  <si>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</si>
  <si>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</si>
  <si>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</si>
  <si>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</si>
  <si>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</si>
  <si>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</si>
  <si>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</si>
  <si>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</si>
  <si>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</si>
  <si>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</si>
  <si>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</si>
  <si>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</si>
  <si>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</si>
  <si>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</si>
  <si>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</si>
  <si>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</si>
  <si>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</si>
  <si>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</si>
  <si>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</si>
  <si>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</si>
  <si>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</si>
  <si>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</si>
  <si>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</si>
  <si>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</si>
  <si>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</si>
  <si>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</si>
  <si>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</si>
  <si>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</si>
  <si>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</si>
  <si>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</si>
  <si>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</si>
  <si>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</si>
  <si>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</si>
  <si>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</si>
  <si>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</si>
  <si>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</si>
  <si>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</si>
  <si>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</si>
  <si>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</si>
  <si>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</si>
  <si>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</si>
  <si>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</si>
  <si>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</si>
  <si>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</si>
  <si>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</si>
  <si>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</si>
  <si>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</si>
  <si>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</si>
  <si>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</si>
  <si>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</si>
  <si>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</si>
  <si>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</si>
  <si>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</si>
  <si>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</si>
  <si>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</si>
  <si>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</si>
  <si>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</si>
  <si>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</si>
  <si>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</si>
  <si>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</si>
  <si>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</si>
  <si>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</si>
  <si>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</si>
  <si>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</si>
  <si>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</si>
  <si>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</si>
  <si>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</si>
  <si>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</si>
  <si>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</si>
  <si>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</si>
  <si>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</si>
  <si>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</si>
  <si>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</si>
  <si>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</si>
  <si>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</si>
  <si>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</si>
  <si>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</si>
  <si>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</si>
  <si>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</si>
  <si>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</si>
  <si>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</si>
  <si>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</si>
  <si>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</si>
  <si>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</si>
  <si>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</si>
  <si>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</si>
  <si>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</si>
  <si>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</si>
  <si>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</si>
  <si>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</si>
  <si>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</si>
  <si>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</si>
  <si>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</si>
  <si>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</si>
  <si>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</si>
  <si>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</si>
  <si>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</si>
  <si>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</si>
  <si>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</si>
  <si>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</si>
  <si>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</si>
  <si>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</si>
  <si>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</si>
  <si>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</si>
  <si>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</si>
  <si>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</si>
  <si>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</si>
  <si>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</si>
  <si>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</si>
  <si>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</si>
  <si>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</si>
  <si>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</si>
  <si>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</si>
  <si>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</si>
  <si>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</si>
  <si>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</si>
  <si>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</si>
  <si>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</si>
  <si>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</si>
  <si>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</si>
  <si>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</si>
  <si>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</si>
  <si>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</si>
  <si>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</si>
  <si>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</si>
  <si>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</si>
  <si>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</si>
  <si>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</si>
  <si>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</si>
  <si>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</si>
  <si>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</si>
  <si>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</si>
  <si>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</si>
  <si>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</si>
  <si>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</si>
  <si>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</si>
  <si>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</si>
  <si>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</si>
  <si>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</si>
  <si>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</si>
  <si>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</si>
  <si>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</si>
  <si>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</si>
  <si>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</si>
  <si>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</si>
  <si>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</si>
  <si>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</si>
  <si>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</si>
  <si>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</si>
  <si>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</si>
  <si>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</si>
  <si>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</si>
  <si>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</si>
  <si>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</si>
  <si>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</si>
  <si>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</si>
  <si>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</si>
  <si>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</si>
  <si>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</si>
  <si>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</si>
  <si>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</si>
  <si>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</si>
  <si>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</si>
  <si>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</si>
  <si>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</si>
  <si>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</si>
  <si>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</si>
  <si>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</si>
  <si>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</si>
  <si>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</si>
  <si>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</si>
  <si>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</si>
  <si>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</si>
  <si>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</si>
  <si>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</si>
  <si>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</si>
  <si>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</si>
  <si>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</si>
  <si>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</si>
  <si>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</si>
  <si>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</si>
  <si>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</si>
  <si>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</si>
  <si>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</si>
  <si>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</si>
  <si>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</si>
  <si>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</si>
  <si>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</si>
  <si>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</si>
  <si>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</si>
  <si>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</si>
  <si>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</si>
  <si>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</si>
  <si>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</si>
  <si>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</si>
  <si>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</si>
  <si>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</si>
  <si>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</si>
  <si>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</si>
  <si>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</si>
  <si>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</si>
  <si>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</si>
  <si>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</si>
  <si>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</si>
  <si>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</si>
  <si>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</si>
  <si>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</si>
  <si>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</si>
  <si>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</si>
  <si>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</si>
  <si>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</si>
  <si>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</si>
  <si>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</si>
  <si>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</si>
  <si>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</si>
  <si>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</si>
  <si>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</si>
  <si>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</si>
  <si>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</si>
  <si>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</si>
  <si>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</si>
  <si>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</si>
  <si>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</si>
  <si>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</si>
  <si>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</si>
  <si>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</si>
  <si>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</si>
  <si>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</si>
  <si>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</si>
  <si>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</si>
  <si>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</si>
  <si>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</si>
  <si>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</si>
  <si>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</si>
  <si>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</si>
  <si>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</si>
  <si>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</si>
  <si>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</si>
  <si>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</si>
  <si>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</si>
  <si>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</si>
  <si>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</si>
  <si>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</si>
  <si>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</si>
  <si>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</si>
  <si>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</si>
  <si>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</si>
  <si>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</si>
  <si>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</si>
  <si>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</si>
  <si>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</si>
  <si>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</si>
  <si>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</si>
  <si>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</si>
  <si>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</si>
  <si>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</si>
  <si>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</si>
  <si>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</si>
  <si>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</si>
  <si>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</si>
  <si>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</si>
  <si>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</si>
  <si>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</si>
  <si>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</si>
  <si>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</si>
  <si>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</si>
  <si>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</si>
  <si>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</si>
  <si>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</si>
  <si>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</si>
  <si>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</si>
  <si>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</si>
  <si>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</si>
  <si>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</si>
  <si>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</si>
  <si>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</si>
  <si>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</si>
  <si>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</si>
  <si>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</si>
  <si>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</si>
  <si>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</si>
  <si>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</si>
  <si>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</si>
  <si>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</si>
  <si>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</si>
  <si>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</si>
  <si>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</si>
  <si>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</si>
  <si>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</si>
  <si>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</si>
  <si>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</si>
  <si>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</si>
  <si>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</si>
  <si>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</si>
  <si>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</si>
  <si>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</si>
  <si>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</si>
  <si>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</si>
  <si>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</si>
  <si>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</si>
  <si>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</si>
  <si>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</si>
  <si>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</si>
  <si>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</si>
  <si>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</si>
  <si>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</si>
  <si>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</si>
  <si>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</si>
  <si>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</si>
  <si>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</si>
  <si>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</si>
  <si>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</si>
  <si>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</si>
  <si>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</si>
  <si>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</si>
  <si>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</si>
  <si>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</si>
  <si>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</si>
  <si>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</si>
  <si>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</si>
  <si>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</si>
  <si>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</si>
  <si>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</si>
  <si>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</si>
  <si>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</si>
  <si>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</si>
  <si>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</si>
  <si>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</si>
  <si>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</si>
  <si>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</si>
  <si>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</si>
  <si>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</si>
  <si>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</si>
  <si>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</si>
  <si>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</si>
  <si>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</si>
  <si>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</si>
  <si>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</si>
  <si>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</si>
  <si>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</si>
  <si>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</si>
  <si>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</si>
  <si>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</si>
  <si>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</si>
  <si>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</si>
  <si>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</si>
  <si>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</si>
  <si>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</si>
  <si>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</si>
  <si>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</si>
  <si>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</si>
  <si>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</si>
  <si>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</si>
  <si>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</si>
  <si>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</si>
  <si>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</si>
  <si>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</si>
  <si>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</si>
  <si>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</si>
  <si>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</si>
  <si>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</si>
  <si>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</si>
  <si>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</si>
  <si>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</si>
  <si>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</si>
  <si>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</si>
  <si>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</si>
  <si>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</si>
  <si>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</si>
  <si>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</si>
  <si>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</si>
  <si>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</si>
  <si>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</si>
  <si>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</si>
  <si>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</si>
  <si>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</si>
  <si>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</si>
  <si>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</si>
  <si>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</si>
  <si>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</si>
  <si>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</si>
  <si>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</si>
  <si>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</si>
  <si>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</si>
  <si>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</si>
  <si>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</si>
  <si>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</si>
  <si>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</si>
  <si>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</si>
  <si>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</si>
  <si>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</si>
  <si>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</si>
  <si>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</si>
  <si>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</si>
  <si>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</si>
  <si>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</si>
  <si>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</si>
  <si>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</si>
  <si>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</si>
  <si>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</si>
  <si>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</si>
  <si>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</si>
  <si>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</si>
  <si>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</si>
  <si>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</si>
  <si>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</si>
  <si>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</si>
  <si>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</si>
  <si>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</si>
  <si>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</si>
  <si>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</si>
  <si>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</si>
  <si>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</si>
  <si>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</si>
  <si>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</si>
  <si>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</si>
  <si>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</si>
  <si>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</si>
  <si>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</si>
  <si>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</si>
  <si>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</si>
  <si>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</si>
  <si>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</si>
  <si>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</si>
  <si>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</si>
  <si>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</si>
  <si>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</si>
  <si>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</si>
  <si>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</si>
  <si>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</si>
  <si>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</si>
  <si>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</si>
  <si>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</si>
  <si>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</si>
  <si>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</si>
  <si>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</si>
  <si>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</si>
  <si>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</si>
  <si>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</si>
  <si>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</si>
  <si>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</si>
  <si>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</si>
  <si>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</si>
  <si>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</si>
  <si>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</si>
  <si>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</si>
  <si>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</si>
  <si>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</si>
  <si>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</si>
  <si>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</si>
  <si>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</si>
  <si>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</si>
  <si>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</si>
  <si>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</si>
  <si>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</si>
  <si>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</si>
  <si>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</si>
  <si>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</si>
  <si>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</si>
  <si>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</si>
  <si>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</si>
  <si>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</si>
  <si>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</si>
  <si>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</si>
  <si>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</si>
  <si>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</si>
  <si>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</si>
  <si>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</si>
  <si>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</si>
  <si>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</si>
  <si>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</si>
  <si>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</si>
  <si>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</si>
  <si>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</si>
  <si>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</si>
  <si>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</si>
  <si>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</si>
  <si>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</si>
  <si>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</si>
  <si>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</si>
  <si>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</si>
  <si>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</si>
  <si>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</si>
  <si>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</si>
  <si>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</si>
  <si>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</si>
  <si>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</si>
  <si>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</si>
  <si>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</si>
  <si>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</si>
  <si>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</si>
  <si>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</si>
  <si>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</si>
  <si>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</si>
  <si>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</si>
  <si>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</si>
  <si>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</si>
  <si>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</si>
  <si>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</si>
  <si>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</si>
  <si>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</si>
  <si>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</si>
  <si>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</si>
  <si>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</si>
  <si>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</si>
  <si>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</si>
  <si>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</si>
  <si>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</si>
  <si>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</si>
  <si>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</si>
  <si>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</si>
  <si>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</si>
  <si>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</si>
  <si>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</si>
  <si>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</si>
  <si>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</si>
  <si>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</si>
  <si>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</si>
  <si>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</si>
  <si>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</si>
  <si>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</si>
  <si>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</si>
  <si>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</si>
  <si>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</si>
  <si>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</si>
  <si>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</si>
  <si>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</si>
  <si>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</si>
  <si>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</si>
  <si>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</si>
  <si>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</si>
  <si>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</si>
  <si>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</si>
  <si>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</si>
  <si>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</si>
  <si>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</si>
  <si>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</si>
  <si>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</si>
  <si>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</si>
  <si>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</si>
  <si>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</si>
  <si>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</si>
  <si>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</si>
  <si>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</si>
  <si>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</si>
  <si>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</si>
  <si>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</si>
  <si>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</si>
  <si>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</si>
  <si>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</si>
  <si>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</si>
  <si>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</si>
  <si>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</si>
  <si>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</si>
  <si>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</si>
  <si>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</si>
  <si>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</si>
  <si>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</si>
  <si>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</si>
  <si>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</si>
  <si>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</si>
  <si>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</si>
  <si>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</si>
  <si>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</si>
  <si>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</si>
  <si>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</si>
  <si>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</si>
  <si>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</si>
  <si>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</si>
  <si>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</si>
  <si>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</si>
  <si>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</si>
  <si>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</si>
  <si>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</si>
  <si>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</si>
  <si>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</si>
  <si>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</si>
  <si>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</si>
  <si>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</si>
  <si>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</si>
  <si>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</si>
  <si>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</si>
  <si>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</si>
  <si>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</si>
  <si>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</si>
  <si>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</si>
  <si>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</si>
  <si>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</si>
  <si>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</si>
  <si>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</si>
  <si>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</si>
  <si>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</si>
  <si>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</si>
  <si>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</si>
  <si>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</si>
  <si>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</si>
  <si>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</si>
  <si>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</si>
  <si>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</si>
  <si>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</si>
  <si>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</si>
  <si>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</si>
  <si>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</si>
  <si>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</si>
  <si>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</si>
  <si>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</si>
  <si>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</si>
  <si>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</si>
  <si>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</si>
  <si>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</si>
  <si>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</si>
  <si>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</si>
  <si>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</si>
  <si>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</si>
  <si>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</si>
  <si>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</si>
  <si>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</si>
  <si>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</si>
  <si>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</si>
  <si>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</si>
  <si>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</si>
  <si>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</si>
  <si>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</si>
  <si>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</si>
  <si>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</si>
  <si>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</si>
  <si>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</si>
  <si>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</si>
  <si>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</si>
  <si>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</si>
  <si>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</si>
  <si>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</si>
  <si>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</si>
  <si>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</si>
  <si>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</si>
  <si>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</si>
  <si>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</si>
  <si>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</si>
  <si>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</si>
  <si>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</si>
  <si>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</si>
  <si>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</si>
  <si>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</si>
  <si>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</si>
  <si>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</si>
  <si>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</si>
  <si>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</si>
  <si>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</si>
  <si>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</si>
  <si>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</si>
  <si>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</si>
  <si>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</si>
  <si>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</si>
  <si>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</si>
  <si>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</si>
  <si>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</si>
  <si>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</si>
  <si>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</si>
  <si>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</si>
  <si>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</si>
  <si>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</si>
  <si>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</si>
  <si>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</si>
  <si>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</si>
  <si>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</si>
  <si>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</si>
  <si>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</si>
  <si>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</si>
  <si>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</si>
  <si>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</si>
  <si>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</si>
  <si>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</si>
  <si>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</si>
  <si>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</si>
  <si>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</si>
  <si>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</si>
  <si>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</si>
  <si>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</si>
  <si>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</si>
  <si>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</si>
  <si>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</si>
  <si>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</si>
  <si>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</si>
  <si>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</si>
  <si>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</si>
  <si>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</si>
  <si>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</si>
  <si>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</si>
  <si>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</si>
  <si>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</si>
  <si>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</si>
  <si>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</si>
  <si>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</si>
  <si>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</si>
  <si>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</si>
  <si>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</si>
  <si>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</si>
  <si>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</si>
  <si>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</si>
  <si>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</si>
  <si>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</si>
  <si>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</si>
  <si>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</si>
  <si>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</si>
  <si>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</si>
  <si>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</si>
  <si>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</si>
  <si>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</si>
  <si>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</si>
  <si>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</si>
  <si>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</si>
  <si>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</si>
  <si>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</si>
  <si>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</si>
  <si>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</si>
  <si>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</si>
  <si>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</si>
  <si>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</si>
  <si>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</si>
  <si>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</si>
  <si>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</si>
  <si>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</si>
  <si>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</si>
  <si>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</si>
  <si>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</si>
  <si>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</si>
  <si>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</si>
  <si>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</si>
  <si>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</si>
  <si>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</si>
  <si>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</si>
  <si>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</si>
  <si>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</si>
  <si>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</si>
  <si>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</si>
  <si>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</si>
  <si>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</si>
  <si>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</si>
  <si>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</si>
  <si>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</si>
  <si>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</si>
  <si>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</si>
  <si>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</si>
  <si>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</si>
  <si>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</si>
  <si>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</si>
  <si>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</si>
  <si>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</si>
  <si>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</si>
  <si>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</si>
  <si>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</si>
  <si>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</si>
  <si>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</si>
  <si>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</si>
  <si>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</si>
  <si>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</si>
  <si>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</si>
  <si>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</si>
  <si>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</si>
  <si>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</si>
  <si>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</si>
  <si>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</si>
  <si>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</si>
  <si>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</si>
  <si>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</si>
  <si>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</si>
  <si>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</si>
  <si>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</si>
  <si>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</si>
  <si>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</si>
  <si>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</si>
  <si>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</si>
  <si>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</si>
  <si>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</si>
  <si>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</si>
  <si>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</si>
  <si>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</si>
  <si>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</si>
  <si>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</si>
  <si>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</si>
  <si>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</si>
  <si>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</si>
  <si>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</si>
  <si>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</si>
  <si>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</si>
  <si>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</si>
  <si>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</si>
  <si>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</si>
  <si>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</si>
  <si>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</si>
  <si>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</si>
  <si>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</si>
  <si>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</si>
  <si>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</si>
  <si>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</si>
  <si>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</si>
  <si>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</si>
  <si>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</si>
  <si>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</si>
  <si>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</si>
  <si>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</si>
  <si>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</si>
  <si>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</si>
  <si>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</si>
  <si>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</si>
  <si>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</si>
  <si>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</si>
  <si>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</si>
  <si>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</si>
  <si>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</si>
  <si>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</si>
  <si>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</si>
  <si>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</si>
  <si>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</si>
  <si>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</si>
  <si>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</si>
  <si>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</si>
  <si>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</si>
  <si>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</si>
  <si>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</si>
  <si>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</si>
  <si>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</si>
  <si>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</si>
  <si>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</si>
  <si>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</si>
  <si>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</si>
  <si>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</si>
  <si>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</si>
  <si>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</si>
  <si>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</si>
  <si>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</si>
  <si>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</si>
  <si>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</si>
  <si>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</si>
  <si>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</si>
  <si>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</si>
  <si>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</si>
  <si>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</si>
  <si>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</si>
  <si>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</si>
  <si>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</si>
  <si>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</si>
  <si>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</si>
  <si>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</si>
  <si>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</si>
  <si>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</si>
  <si>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</si>
  <si>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</si>
  <si>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</si>
  <si>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</si>
  <si>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</si>
  <si>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</si>
  <si>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</si>
  <si>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</si>
  <si>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</si>
  <si>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</si>
  <si>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</si>
  <si>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</si>
  <si>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</si>
  <si>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</si>
  <si>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</si>
  <si>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</si>
  <si>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</si>
  <si>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</si>
  <si>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</si>
  <si>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</si>
  <si>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</si>
  <si>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</si>
  <si>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</si>
  <si>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</si>
  <si>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</si>
  <si>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</si>
  <si>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</si>
  <si>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</si>
  <si>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</si>
  <si>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</si>
  <si>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</si>
  <si>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</si>
  <si>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</si>
  <si>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</si>
  <si>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</si>
  <si>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</si>
  <si>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</si>
  <si>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</si>
  <si>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</si>
  <si>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</si>
  <si>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</si>
  <si>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</si>
  <si>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</si>
  <si>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</si>
  <si>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</si>
  <si>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</si>
  <si>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</si>
  <si>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</si>
  <si>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</si>
  <si>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</si>
  <si>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</si>
  <si>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</si>
  <si>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</si>
  <si>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</si>
  <si>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</si>
  <si>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</si>
  <si>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</si>
  <si>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</si>
  <si>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</si>
  <si>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</si>
  <si>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</si>
  <si>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</si>
  <si>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</si>
  <si>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</si>
  <si>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</si>
  <si>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</si>
  <si>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</si>
  <si>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</si>
  <si>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</si>
  <si>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</si>
  <si>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</si>
  <si>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</si>
  <si>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</si>
  <si>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</si>
  <si>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</si>
  <si>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</si>
  <si>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</si>
  <si>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</si>
  <si>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</si>
  <si>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</si>
  <si>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</si>
  <si>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</si>
  <si>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</si>
  <si>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</si>
  <si>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</si>
  <si>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</si>
  <si>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</si>
  <si>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</si>
  <si>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</si>
  <si>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</si>
  <si>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</si>
  <si>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</si>
  <si>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</si>
  <si>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</si>
  <si>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</si>
  <si>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</si>
  <si>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</si>
  <si>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</si>
  <si>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</si>
  <si>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</si>
  <si>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</si>
  <si>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</si>
  <si>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</si>
  <si>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</si>
  <si>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</si>
  <si>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</si>
  <si>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</si>
  <si>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</si>
  <si>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</si>
  <si>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</si>
  <si>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</si>
  <si>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</si>
  <si>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</si>
  <si>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</si>
  <si>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</si>
  <si>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</si>
  <si>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</si>
  <si>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</si>
  <si>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</si>
  <si>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</si>
  <si>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</si>
  <si>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</si>
  <si>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</si>
  <si>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</si>
  <si>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</si>
  <si>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</si>
  <si>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</si>
  <si>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</si>
  <si>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</si>
  <si>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</si>
  <si>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</si>
  <si>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</si>
  <si>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</si>
  <si>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</si>
  <si>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</si>
  <si>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</si>
  <si>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</si>
  <si>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</si>
  <si>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</si>
  <si>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</si>
  <si>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</si>
  <si>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</si>
  <si>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</si>
  <si>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</si>
  <si>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</si>
  <si>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</si>
  <si>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</si>
  <si>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</si>
  <si>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</si>
  <si>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</si>
  <si>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</si>
  <si>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</si>
  <si>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</si>
  <si>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</si>
  <si>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</si>
  <si>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</si>
  <si>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</si>
  <si>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</si>
  <si>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</si>
  <si>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</si>
  <si>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</si>
  <si>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</si>
  <si>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</si>
  <si>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</si>
  <si>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</si>
  <si>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</si>
  <si>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</si>
  <si>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</si>
  <si>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</si>
  <si>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</si>
  <si>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</si>
  <si>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</si>
  <si>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</si>
  <si>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</si>
  <si>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</si>
  <si>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</si>
  <si>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</si>
  <si>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</si>
  <si>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</si>
  <si>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</si>
  <si>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</si>
  <si>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</si>
  <si>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</si>
  <si>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</si>
  <si>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</si>
  <si>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</si>
  <si>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</si>
  <si>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</si>
  <si>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</si>
  <si>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</si>
  <si>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</si>
  <si>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</si>
  <si>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</si>
  <si>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</si>
  <si>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</si>
  <si>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</si>
  <si>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</si>
  <si>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</si>
  <si>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</si>
  <si>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</si>
  <si>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</si>
  <si>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</si>
  <si>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</si>
  <si>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</si>
  <si>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</si>
  <si>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</si>
  <si>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</si>
  <si>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</si>
  <si>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</si>
  <si>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</si>
  <si>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</si>
  <si>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</si>
  <si>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</si>
  <si>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</si>
  <si>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</si>
  <si>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</si>
  <si>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</si>
  <si>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</si>
  <si>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</si>
  <si>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</si>
  <si>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</si>
  <si>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</si>
  <si>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</si>
  <si>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</si>
  <si>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</si>
  <si>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</si>
  <si>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</si>
  <si>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</si>
  <si>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</si>
  <si>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</si>
  <si>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</si>
  <si>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</si>
  <si>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</si>
  <si>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</si>
  <si>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</si>
  <si>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</si>
  <si>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</si>
  <si>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</si>
  <si>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</si>
  <si>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</si>
  <si>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</si>
  <si>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</si>
  <si>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</si>
  <si>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</si>
  <si>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</si>
  <si>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</si>
  <si>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</si>
  <si>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</si>
  <si>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</si>
  <si>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</si>
  <si>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</si>
  <si>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</si>
  <si>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</si>
  <si>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</si>
  <si>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</si>
  <si>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</si>
  <si>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</si>
  <si>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</si>
  <si>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</si>
  <si>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</si>
  <si>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</si>
  <si>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</si>
  <si>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</si>
  <si>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</si>
  <si>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</si>
  <si>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</si>
  <si>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</si>
  <si>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</si>
  <si>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</si>
  <si>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</si>
  <si>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</si>
  <si>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</si>
  <si>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</si>
  <si>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</si>
  <si>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</si>
  <si>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</si>
  <si>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</si>
  <si>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</si>
  <si>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</si>
  <si>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</si>
  <si>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</si>
  <si>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</si>
  <si>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</si>
  <si>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</si>
  <si>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</si>
  <si>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</si>
  <si>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</si>
  <si>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</si>
  <si>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</si>
  <si>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</si>
  <si>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</si>
  <si>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</si>
  <si>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</si>
  <si>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</si>
  <si>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</si>
  <si>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</si>
  <si>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</si>
  <si>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</si>
  <si>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</si>
  <si>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</si>
  <si>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</si>
  <si>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</si>
  <si>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</si>
  <si>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</si>
  <si>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</si>
  <si>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</si>
  <si>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</si>
  <si>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</si>
  <si>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</si>
  <si>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</si>
  <si>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</si>
  <si>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</si>
  <si>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</si>
  <si>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</si>
  <si>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</si>
  <si>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</si>
  <si>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</si>
  <si>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</si>
  <si>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</si>
  <si>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</si>
  <si>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</si>
  <si>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</si>
  <si>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</si>
  <si>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</si>
  <si>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</si>
  <si>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</si>
  <si>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</si>
  <si>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</si>
  <si>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</si>
  <si>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</si>
  <si>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</si>
  <si>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</si>
  <si>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</si>
  <si>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</si>
  <si>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</si>
  <si>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</si>
  <si>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</si>
  <si>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</si>
  <si>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</si>
  <si>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</si>
  <si>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</si>
  <si>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</si>
  <si>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</si>
  <si>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</si>
  <si>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</si>
  <si>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</si>
  <si>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</si>
  <si>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</si>
  <si>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</si>
  <si>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</si>
  <si>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</si>
  <si>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</si>
  <si>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</si>
  <si>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</si>
  <si>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</si>
  <si>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</si>
  <si>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</si>
  <si>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</si>
  <si>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</si>
  <si>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</si>
  <si>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</si>
  <si>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</si>
  <si>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</si>
  <si>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</si>
  <si>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</si>
  <si>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</si>
  <si>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</si>
  <si>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</si>
  <si>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</si>
  <si>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</si>
  <si>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</si>
  <si>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</si>
  <si>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</si>
  <si>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</si>
  <si>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</si>
  <si>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</si>
  <si>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</si>
  <si>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</si>
  <si>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</si>
  <si>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</si>
  <si>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</si>
  <si>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</si>
  <si>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</si>
  <si>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</si>
  <si>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</si>
  <si>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</si>
  <si>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</si>
  <si>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</si>
  <si>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</si>
  <si>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</si>
  <si>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</si>
  <si>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</si>
  <si>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</si>
  <si>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</si>
  <si>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</si>
  <si>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</si>
  <si>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</si>
  <si>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</si>
  <si>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</si>
  <si>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</si>
  <si>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</si>
  <si>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</si>
  <si>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</si>
  <si>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</si>
  <si>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</si>
  <si>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</si>
  <si>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</si>
  <si>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</si>
  <si>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</si>
  <si>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</si>
  <si>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</si>
  <si>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</si>
  <si>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</si>
  <si>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</si>
  <si>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</si>
  <si>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</si>
  <si>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</si>
  <si>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</si>
  <si>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</si>
  <si>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</si>
  <si>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</si>
  <si>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</si>
  <si>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</si>
  <si>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</si>
  <si>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</si>
  <si>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</si>
  <si>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</si>
  <si>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</si>
  <si>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</si>
  <si>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</si>
  <si>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</si>
  <si>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</si>
  <si>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</si>
  <si>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</si>
  <si>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</si>
  <si>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</si>
  <si>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</si>
  <si>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</si>
  <si>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</si>
  <si>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</si>
  <si>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</si>
  <si>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</si>
  <si>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</si>
  <si>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</si>
  <si>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</si>
  <si>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</si>
  <si>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</si>
  <si>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</si>
  <si>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</si>
  <si>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</si>
  <si>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</si>
  <si>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</si>
  <si>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</si>
  <si>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</si>
  <si>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</si>
  <si>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</si>
  <si>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</si>
  <si>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</si>
  <si>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</si>
  <si>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</si>
  <si>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</si>
  <si>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</si>
  <si>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</si>
  <si>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</si>
  <si>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</si>
  <si>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</si>
  <si>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</si>
  <si>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</si>
  <si>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</si>
  <si>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</si>
  <si>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</si>
  <si>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</si>
  <si>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</si>
  <si>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</si>
  <si>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</si>
  <si>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</si>
  <si>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</si>
  <si>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</si>
  <si>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</si>
  <si>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</si>
  <si>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</si>
  <si>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</si>
  <si>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</si>
  <si>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</si>
  <si>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</si>
  <si>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</si>
  <si>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</si>
  <si>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</si>
  <si>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</si>
  <si>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</si>
  <si>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</si>
  <si>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</si>
  <si>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</si>
  <si>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</si>
  <si>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</si>
  <si>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</si>
  <si>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</si>
  <si>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</si>
  <si>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</si>
  <si>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</si>
  <si>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</si>
  <si>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</si>
  <si>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</si>
  <si>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</si>
  <si>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</si>
  <si>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</si>
  <si>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</si>
  <si>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</si>
  <si>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</si>
  <si>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</si>
  <si>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</si>
  <si>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</si>
  <si>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</si>
  <si>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</si>
  <si>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</si>
  <si>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</si>
  <si>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</si>
  <si>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</si>
  <si>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</si>
  <si>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</si>
  <si>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</si>
  <si>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</si>
  <si>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</si>
  <si>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</si>
  <si>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</si>
  <si>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</si>
  <si>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</si>
  <si>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</si>
  <si>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</si>
  <si>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</si>
  <si>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</si>
  <si>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</si>
  <si>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</si>
  <si>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</si>
  <si>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</si>
  <si>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</si>
  <si>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</si>
  <si>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</si>
  <si>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</si>
  <si>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</si>
  <si>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</si>
  <si>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</si>
  <si>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</si>
  <si>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</si>
  <si>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</si>
  <si>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</si>
  <si>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</si>
  <si>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</si>
  <si>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</si>
  <si>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</si>
  <si>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</si>
  <si>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</si>
  <si>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</si>
  <si>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</si>
  <si>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</si>
  <si>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</si>
  <si>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</si>
  <si>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</si>
  <si>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</si>
  <si>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</si>
  <si>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</si>
  <si>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</si>
  <si>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</si>
  <si>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</si>
  <si>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</si>
  <si>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</si>
  <si>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</si>
  <si>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</si>
  <si>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</si>
  <si>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</si>
  <si>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</si>
  <si>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</si>
  <si>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</si>
  <si>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</si>
  <si>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</si>
  <si>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</si>
  <si>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</si>
  <si>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</si>
  <si>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</si>
  <si>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</si>
  <si>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</si>
  <si>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</si>
  <si>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</si>
  <si>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</si>
  <si>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</si>
  <si>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</si>
  <si>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</si>
  <si>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</si>
  <si>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</si>
  <si>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</si>
  <si>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</si>
  <si>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</si>
  <si>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</si>
  <si>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</si>
  <si>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</si>
  <si>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</si>
  <si>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</si>
  <si>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</si>
  <si>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</si>
  <si>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</si>
  <si>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</si>
  <si>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</si>
  <si>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</si>
  <si>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</si>
  <si>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</si>
  <si>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</si>
  <si>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</si>
  <si>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</si>
  <si>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</si>
  <si>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</si>
  <si>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</si>
  <si>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</si>
  <si>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</si>
  <si>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</si>
  <si>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</si>
  <si>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</si>
  <si>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</si>
  <si>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</si>
  <si>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</si>
  <si>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</si>
  <si>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</si>
  <si>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</si>
  <si>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</si>
  <si>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</si>
  <si>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</si>
  <si>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</si>
  <si>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</si>
  <si>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</si>
  <si>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</si>
  <si>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</si>
  <si>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</si>
  <si>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</si>
  <si>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</si>
  <si>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</si>
  <si>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</si>
  <si>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</si>
  <si>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</si>
  <si>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</si>
  <si>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</si>
  <si>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</si>
  <si>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</si>
  <si>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</si>
  <si>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</si>
  <si>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</si>
  <si>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</si>
  <si>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</si>
  <si>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</si>
  <si>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</si>
  <si>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</si>
  <si>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</si>
  <si>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</si>
  <si>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</si>
  <si>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</si>
  <si>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</si>
  <si>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</si>
  <si>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</si>
  <si>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</si>
  <si>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</si>
  <si>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</si>
  <si>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</si>
  <si>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</si>
  <si>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</si>
  <si>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</si>
  <si>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</si>
  <si>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</si>
  <si>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</si>
  <si>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</si>
  <si>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</si>
  <si>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</si>
  <si>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</si>
  <si>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</si>
  <si>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</si>
  <si>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</si>
  <si>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</si>
  <si>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</si>
  <si>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</si>
  <si>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</si>
  <si>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</si>
  <si>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</si>
  <si>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</si>
  <si>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</si>
  <si>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</si>
  <si>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</si>
  <si>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</si>
  <si>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</si>
  <si>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</si>
  <si>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</si>
  <si>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</si>
  <si>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</si>
  <si>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</si>
  <si>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</si>
  <si>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</si>
  <si>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</si>
  <si>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</si>
  <si>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</si>
  <si>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</si>
  <si>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</si>
  <si>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</si>
  <si>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</si>
  <si>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</si>
  <si>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</si>
  <si>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</si>
  <si>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</si>
  <si>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</si>
  <si>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</si>
  <si>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</si>
  <si>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</si>
  <si>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</si>
  <si>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</si>
  <si>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</si>
  <si>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</si>
  <si>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</si>
  <si>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</si>
  <si>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</si>
  <si>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</si>
  <si>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</si>
  <si>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</si>
  <si>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</si>
  <si>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</si>
  <si>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</si>
  <si>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</si>
  <si>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</si>
  <si>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</si>
  <si>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</si>
  <si>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</si>
  <si>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</si>
  <si>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</si>
  <si>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</si>
  <si>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</si>
  <si>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</si>
  <si>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</si>
  <si>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</si>
  <si>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</si>
  <si>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</si>
  <si>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</si>
  <si>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</si>
  <si>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</si>
  <si>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</si>
  <si>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</si>
  <si>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</si>
  <si>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</si>
  <si>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</si>
  <si>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</si>
  <si>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</si>
  <si>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</si>
  <si>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</si>
  <si>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</si>
  <si>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</si>
  <si>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</si>
  <si>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</si>
  <si>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</si>
  <si>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</si>
  <si>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</si>
  <si>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</si>
  <si>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</si>
  <si>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</si>
  <si>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</si>
  <si>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</si>
  <si>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</si>
  <si>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</si>
  <si>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</si>
  <si>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</si>
  <si>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</si>
  <si>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</si>
  <si>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</si>
  <si>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</si>
  <si>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</si>
  <si>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</si>
  <si>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</si>
  <si>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</si>
  <si>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</si>
  <si>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</si>
  <si>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</si>
  <si>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</si>
  <si>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</si>
  <si>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</si>
  <si>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</si>
  <si>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</si>
  <si>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</si>
  <si>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</si>
  <si>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</si>
  <si>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</si>
  <si>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</si>
  <si>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</si>
  <si>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</si>
  <si>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</si>
  <si>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</si>
  <si>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</si>
  <si>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</si>
  <si>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</si>
  <si>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</si>
  <si>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</si>
  <si>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</si>
  <si>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</si>
  <si>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</si>
  <si>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</si>
  <si>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</si>
  <si>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</si>
  <si>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</si>
  <si>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</si>
  <si>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</si>
  <si>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</si>
  <si>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</si>
  <si>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</si>
  <si>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</si>
  <si>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</si>
  <si>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</si>
  <si>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</si>
  <si>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</si>
  <si>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</si>
  <si>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</si>
  <si>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</si>
  <si>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</si>
  <si>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</si>
  <si>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</si>
  <si>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</si>
  <si>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</si>
  <si>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</si>
  <si>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</si>
  <si>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</si>
  <si>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</si>
  <si>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</si>
  <si>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</si>
  <si>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</si>
  <si>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</si>
  <si>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</si>
  <si>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</si>
  <si>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</si>
  <si>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</si>
  <si>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</si>
  <si>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</si>
  <si>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</si>
  <si>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</si>
  <si>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</si>
  <si>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</si>
  <si>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</si>
  <si>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</si>
  <si>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</si>
  <si>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</si>
  <si>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</si>
  <si>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</si>
  <si>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</si>
  <si>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</si>
  <si>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</si>
  <si>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</si>
  <si>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</si>
  <si>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</si>
  <si>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</si>
  <si>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</si>
  <si>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</si>
  <si>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</si>
  <si>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</si>
  <si>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</si>
  <si>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</si>
  <si>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</si>
  <si>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</si>
  <si>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</si>
  <si>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</si>
  <si>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</si>
  <si>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</si>
  <si>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</si>
  <si>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</si>
  <si>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</si>
  <si>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</si>
  <si>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</si>
  <si>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</si>
  <si>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</si>
  <si>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</si>
  <si>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</si>
  <si>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</si>
  <si>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</si>
  <si>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</si>
  <si>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</si>
  <si>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</si>
  <si>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</si>
  <si>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</si>
  <si>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</si>
  <si>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</si>
  <si>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</si>
  <si>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</si>
  <si>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</si>
  <si>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</si>
  <si>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</si>
  <si>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</si>
  <si>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</si>
  <si>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</si>
  <si>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</si>
  <si>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</si>
  <si>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</si>
  <si>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</si>
  <si>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</si>
  <si>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</si>
  <si>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</si>
  <si>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</si>
  <si>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</si>
  <si>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</si>
  <si>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</si>
  <si>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</si>
  <si>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</si>
  <si>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</si>
  <si>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</si>
  <si>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</si>
  <si>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</si>
  <si>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</si>
  <si>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</si>
  <si>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</si>
  <si>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</si>
  <si>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</si>
  <si>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</si>
  <si>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</si>
  <si>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</si>
  <si>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</si>
  <si>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</si>
  <si>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</si>
  <si>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</si>
  <si>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</si>
  <si>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</si>
  <si>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</si>
  <si>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</si>
  <si>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</si>
  <si>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</si>
  <si>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</si>
  <si>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</si>
  <si>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</si>
  <si>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</si>
  <si>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</si>
  <si>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</si>
  <si>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</si>
  <si>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</si>
  <si>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</si>
  <si>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</si>
  <si>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</si>
  <si>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</si>
  <si>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</si>
  <si>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</si>
  <si>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</si>
  <si>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</si>
  <si>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</si>
  <si>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</si>
  <si>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</si>
  <si>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</si>
  <si>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</si>
  <si>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</si>
  <si>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</si>
  <si>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</si>
  <si>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</si>
  <si>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</si>
  <si>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</si>
  <si>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</si>
  <si>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</si>
  <si>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</si>
  <si>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</si>
  <si>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</si>
  <si>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</si>
  <si>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</si>
  <si>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</si>
  <si>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</si>
  <si>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</si>
  <si>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</si>
  <si>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</si>
  <si>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</si>
  <si>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</si>
  <si>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</si>
  <si>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</si>
  <si>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</si>
  <si>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</si>
  <si>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</si>
  <si>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</si>
  <si>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</si>
  <si>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</si>
  <si>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</si>
  <si>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</si>
  <si>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</si>
  <si>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</si>
  <si>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</si>
  <si>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</si>
  <si>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</si>
  <si>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</si>
  <si>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</si>
  <si>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</si>
  <si>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</si>
  <si>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</si>
  <si>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</si>
  <si>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</si>
  <si>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</si>
  <si>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</si>
  <si>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</si>
  <si>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</si>
  <si>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</si>
  <si>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</si>
  <si>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</si>
  <si>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</si>
  <si>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</si>
  <si>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</si>
  <si>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</si>
  <si>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</si>
  <si>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</si>
  <si>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</si>
  <si>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</si>
  <si>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</si>
  <si>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</si>
  <si>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</si>
  <si>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</si>
  <si>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</si>
  <si>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</si>
  <si>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</si>
  <si>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</si>
  <si>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</si>
  <si>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</si>
  <si>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</si>
  <si>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</si>
  <si>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</si>
  <si>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</si>
  <si>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</si>
  <si>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</si>
  <si>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</si>
  <si>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</si>
  <si>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</si>
  <si>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</si>
  <si>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</si>
  <si>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</si>
  <si>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</si>
  <si>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</si>
  <si>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</si>
  <si>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</si>
  <si>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</si>
  <si>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</si>
  <si>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</si>
  <si>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</si>
  <si>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</si>
  <si>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</si>
  <si>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</si>
  <si>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</si>
  <si>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</si>
  <si>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</si>
  <si>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</si>
  <si>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</si>
  <si>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</si>
  <si>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</si>
  <si>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</si>
  <si>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</si>
  <si>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</si>
  <si>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</si>
  <si>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</si>
  <si>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</si>
  <si>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</si>
  <si>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</si>
  <si>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</si>
  <si>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</si>
  <si>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</si>
  <si>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</si>
  <si>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</si>
  <si>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</si>
  <si>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</si>
  <si>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</si>
  <si>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</si>
  <si>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</si>
  <si>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</si>
  <si>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</si>
  <si>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</si>
  <si>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</si>
  <si>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</si>
  <si>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</si>
  <si>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</si>
  <si>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</si>
  <si>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</si>
  <si>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</si>
  <si>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</si>
  <si>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</si>
  <si>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</si>
  <si>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</si>
  <si>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</si>
  <si>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</si>
  <si>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</si>
  <si>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</si>
  <si>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</si>
  <si>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</si>
  <si>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</si>
  <si>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</si>
  <si>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</si>
  <si>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</si>
  <si>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</si>
  <si>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</si>
  <si>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</si>
  <si>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</si>
  <si>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</si>
  <si>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</si>
  <si>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</si>
  <si>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</si>
  <si>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</si>
  <si>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</si>
  <si>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</si>
  <si>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</si>
  <si>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</si>
  <si>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</si>
  <si>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</si>
  <si>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</si>
  <si>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</si>
  <si>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</si>
  <si>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</si>
  <si>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</si>
  <si>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</si>
  <si>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</si>
  <si>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</si>
  <si>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</si>
  <si>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</si>
  <si>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</si>
  <si>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</si>
  <si>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</si>
  <si>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</si>
  <si>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</si>
  <si>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</si>
  <si>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</si>
  <si>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</si>
  <si>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</si>
  <si>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</si>
  <si>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</si>
  <si>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</si>
  <si>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</si>
  <si>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</si>
  <si>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</si>
  <si>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</si>
  <si>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</si>
  <si>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</si>
  <si>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</si>
  <si>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</si>
  <si>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</si>
  <si>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</si>
  <si>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</si>
  <si>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</si>
  <si>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</si>
  <si>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</si>
  <si>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</si>
  <si>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</si>
  <si>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</si>
  <si>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</si>
  <si>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</si>
  <si>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</si>
  <si>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</si>
  <si>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</si>
  <si>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</si>
  <si>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</si>
  <si>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</si>
  <si>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</si>
  <si>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</si>
  <si>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</si>
  <si>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</si>
  <si>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</si>
  <si>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</si>
  <si>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</si>
  <si>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</si>
  <si>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</si>
  <si>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</si>
  <si>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</si>
  <si>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</si>
  <si>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</si>
  <si>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</si>
  <si>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</si>
  <si>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</si>
  <si>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</si>
  <si>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</si>
  <si>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</si>
  <si>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</si>
  <si>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</si>
  <si>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</si>
  <si>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</si>
  <si>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</si>
  <si>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</si>
  <si>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</si>
  <si>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</si>
  <si>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</si>
  <si>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</si>
  <si>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</si>
  <si>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</si>
  <si>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</si>
  <si>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</si>
  <si>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</si>
  <si>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</si>
  <si>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</si>
  <si>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</si>
  <si>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</si>
  <si>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</si>
  <si>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</si>
  <si>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</si>
  <si>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</si>
  <si>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</si>
  <si>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</si>
  <si>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</si>
  <si>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</si>
  <si>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</si>
  <si>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</si>
  <si>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</si>
  <si>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</si>
  <si>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</si>
  <si>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</si>
  <si>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</si>
  <si>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</si>
  <si>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</si>
  <si>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</si>
  <si>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</si>
  <si>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</si>
  <si>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</si>
  <si>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</si>
  <si>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</si>
  <si>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</si>
  <si>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</si>
  <si>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</si>
  <si>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</si>
  <si>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</si>
  <si>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</si>
  <si>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</si>
  <si>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</si>
  <si>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</si>
  <si>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</si>
  <si>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</si>
  <si>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</si>
  <si>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</si>
  <si>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</si>
  <si>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</si>
  <si>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</si>
  <si>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</si>
  <si>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</si>
  <si>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</si>
  <si>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</si>
  <si>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</si>
  <si>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</si>
  <si>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</si>
  <si>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</si>
  <si>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</si>
  <si>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</si>
  <si>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</si>
  <si>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</si>
  <si>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</si>
  <si>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</si>
  <si>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</si>
  <si>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</si>
  <si>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</si>
  <si>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</si>
  <si>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</si>
  <si>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</si>
  <si>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</si>
  <si>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</si>
  <si>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</si>
  <si>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</si>
  <si>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</si>
  <si>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</si>
  <si>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</si>
  <si>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</si>
  <si>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</si>
  <si>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</si>
  <si>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</si>
  <si>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</si>
  <si>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</si>
  <si>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</si>
  <si>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</si>
  <si>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</si>
  <si>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</si>
  <si>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</si>
  <si>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</si>
  <si>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</si>
  <si>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</si>
  <si>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</si>
  <si>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</si>
  <si>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</si>
  <si>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</si>
  <si>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</si>
  <si>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</si>
  <si>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</si>
  <si>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</si>
  <si>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</si>
  <si>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</si>
  <si>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</si>
  <si>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</si>
  <si>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</si>
  <si>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</si>
  <si>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</si>
  <si>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</si>
  <si>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</si>
  <si>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</si>
  <si>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</si>
  <si>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</si>
  <si>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</si>
  <si>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</si>
  <si>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</si>
  <si>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</si>
  <si>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</si>
  <si>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</si>
  <si>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</si>
  <si>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</si>
  <si>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</si>
  <si>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</si>
  <si>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</si>
  <si>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</si>
  <si>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</si>
  <si>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</si>
  <si>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</si>
  <si>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</si>
  <si>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</si>
  <si>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</si>
  <si>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</si>
  <si>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</si>
  <si>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</si>
  <si>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</si>
  <si>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</si>
  <si>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</si>
  <si>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</si>
  <si>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</si>
  <si>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</si>
  <si>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</si>
  <si>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</si>
  <si>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</si>
  <si>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</si>
  <si>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</si>
  <si>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</si>
  <si>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</si>
  <si>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</si>
  <si>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</si>
  <si>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</si>
  <si>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</si>
  <si>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</si>
  <si>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</si>
  <si>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</si>
  <si>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</si>
  <si>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</si>
  <si>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</si>
  <si>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</si>
  <si>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</si>
  <si>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</si>
  <si>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</si>
  <si>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</si>
  <si>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</si>
  <si>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</si>
  <si>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</si>
  <si>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</si>
  <si>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</si>
  <si>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</si>
  <si>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</si>
  <si>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</si>
  <si>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</si>
  <si>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</si>
  <si>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</si>
  <si>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</si>
  <si>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</si>
  <si>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</si>
  <si>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</si>
  <si>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</si>
  <si>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</si>
  <si>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</si>
  <si>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</si>
  <si>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</si>
  <si>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</si>
  <si>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</si>
  <si>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</si>
  <si>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</si>
  <si>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</si>
  <si>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</si>
  <si>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</si>
  <si>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</si>
  <si>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</si>
  <si>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</si>
  <si>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</si>
  <si>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</si>
  <si>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</si>
  <si>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</si>
  <si>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</si>
  <si>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</si>
  <si>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</si>
  <si>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</si>
  <si>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</si>
  <si>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</si>
  <si>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</si>
  <si>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</si>
  <si>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</si>
  <si>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</si>
  <si>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</si>
  <si>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</si>
  <si>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</si>
  <si>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</si>
  <si>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</si>
  <si>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</si>
  <si>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</si>
  <si>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</si>
  <si>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</si>
  <si>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</si>
  <si>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</si>
  <si>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</si>
  <si>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</si>
  <si>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</si>
  <si>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</si>
  <si>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</si>
  <si>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</si>
  <si>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</si>
  <si>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</si>
  <si>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</si>
  <si>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</si>
  <si>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</si>
  <si>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</si>
  <si>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</si>
  <si>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</si>
  <si>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</si>
  <si>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</si>
  <si>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</si>
  <si>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</si>
  <si>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</si>
  <si>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</si>
  <si>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</si>
  <si>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</si>
  <si>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</si>
  <si>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</si>
  <si>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</si>
  <si>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</si>
  <si>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</si>
  <si>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</si>
  <si>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</si>
  <si>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</si>
  <si>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</si>
  <si>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</si>
  <si>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</si>
  <si>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</si>
  <si>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</si>
  <si>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</si>
  <si>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</si>
  <si>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</si>
  <si>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</si>
  <si>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</si>
  <si>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</si>
  <si>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</si>
  <si>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</si>
  <si>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</si>
  <si>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</si>
  <si>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</si>
  <si>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</si>
  <si>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</si>
  <si>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</si>
  <si>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</si>
  <si>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</si>
  <si>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</si>
  <si>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</si>
  <si>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</si>
  <si>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</si>
  <si>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</si>
  <si>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</si>
  <si>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</si>
  <si>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</si>
  <si>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</si>
  <si>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</si>
  <si>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</si>
  <si>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</si>
  <si>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</si>
  <si>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</si>
  <si>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</si>
  <si>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</si>
  <si>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</si>
  <si>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</si>
  <si>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</si>
  <si>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</si>
  <si>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</si>
  <si>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</si>
  <si>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</si>
  <si>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</si>
  <si>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</si>
  <si>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</si>
  <si>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</si>
  <si>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</si>
  <si>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</si>
  <si>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</si>
  <si>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</si>
  <si>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</si>
  <si>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</si>
  <si>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</si>
  <si>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</si>
  <si>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</si>
  <si>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</si>
  <si>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</si>
  <si>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</si>
  <si>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</si>
  <si>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</si>
  <si>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</si>
  <si>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</si>
  <si>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</si>
  <si>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</si>
  <si>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</si>
  <si>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</si>
  <si>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</si>
  <si>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</si>
  <si>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</si>
  <si>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</si>
  <si>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</si>
  <si>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</si>
  <si>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</si>
  <si>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</si>
  <si>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</si>
  <si>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</si>
  <si>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</si>
  <si>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</si>
  <si>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</si>
  <si>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</si>
  <si>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</si>
  <si>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</si>
  <si>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</si>
  <si>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</si>
  <si>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</si>
  <si>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</si>
  <si>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</si>
  <si>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</si>
  <si>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</si>
  <si>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</si>
  <si>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</si>
  <si>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</si>
  <si>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</si>
  <si>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</si>
  <si>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</si>
  <si>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</si>
  <si>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</si>
  <si>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</si>
  <si>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</si>
  <si>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</si>
  <si>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</si>
  <si>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</si>
  <si>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</si>
  <si>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</si>
  <si>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</si>
  <si>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</si>
  <si>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</si>
  <si>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</si>
  <si>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</si>
  <si>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</si>
  <si>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</si>
  <si>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</si>
  <si>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</si>
  <si>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</si>
  <si>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</si>
  <si>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</si>
  <si>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</si>
  <si>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</si>
  <si>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</si>
  <si>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</si>
  <si>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</si>
  <si>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</si>
  <si>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</si>
  <si>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</si>
  <si>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</si>
  <si>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</si>
  <si>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</si>
  <si>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</si>
  <si>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</si>
  <si>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</si>
  <si>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</si>
  <si>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</si>
  <si>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</si>
  <si>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</si>
  <si>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</si>
  <si>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</si>
  <si>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</si>
  <si>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</si>
  <si>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</si>
  <si>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</si>
  <si>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</si>
  <si>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</si>
  <si>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</si>
  <si>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</si>
  <si>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</si>
  <si>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</si>
  <si>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</si>
  <si>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</si>
  <si>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</si>
  <si>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</si>
  <si>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</si>
  <si>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</si>
  <si>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</si>
  <si>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</si>
  <si>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</si>
  <si>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</si>
  <si>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</si>
  <si>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</si>
  <si>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</si>
  <si>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</si>
  <si>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</si>
  <si>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</si>
  <si>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</si>
  <si>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</si>
  <si>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</si>
  <si>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</si>
  <si>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</si>
  <si>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</si>
  <si>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</si>
  <si>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</si>
  <si>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</si>
  <si>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</si>
  <si>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</si>
  <si>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</si>
  <si>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</si>
  <si>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</si>
  <si>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</si>
  <si>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</si>
  <si>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</si>
  <si>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</si>
  <si>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</si>
  <si>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</si>
  <si>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</si>
  <si>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</si>
  <si>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</si>
  <si>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</si>
  <si>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</si>
  <si>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</si>
  <si>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</si>
  <si>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</si>
  <si>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</si>
  <si>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</si>
  <si>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</si>
  <si>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</si>
  <si>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</si>
  <si>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</si>
  <si>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</si>
  <si>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</si>
  <si>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</si>
  <si>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</si>
  <si>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</si>
  <si>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</si>
  <si>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</si>
  <si>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</si>
  <si>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</si>
  <si>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</si>
  <si>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</si>
  <si>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</si>
  <si>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</si>
  <si>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</si>
  <si>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</si>
  <si>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</si>
  <si>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</si>
  <si>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</si>
  <si>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</si>
  <si>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</si>
  <si>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</si>
  <si>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</si>
  <si>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</si>
  <si>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</si>
  <si>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</si>
  <si>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</si>
  <si>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</si>
  <si>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</si>
  <si>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</si>
  <si>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</si>
  <si>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</si>
  <si>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</si>
  <si>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</si>
  <si>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</si>
  <si>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</si>
  <si>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</si>
  <si>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</si>
  <si>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</si>
  <si>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</si>
  <si>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</si>
  <si>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</si>
  <si>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</si>
  <si>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</si>
  <si>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</si>
  <si>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</si>
  <si>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</si>
  <si>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</si>
  <si>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</si>
  <si>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</si>
  <si>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</si>
  <si>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</si>
  <si>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</si>
  <si>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</si>
  <si>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</si>
  <si>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</si>
  <si>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</si>
  <si>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</si>
  <si>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</si>
  <si>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</si>
  <si>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</si>
  <si>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</si>
  <si>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</si>
  <si>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</si>
  <si>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</si>
  <si>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</si>
  <si>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</si>
  <si>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</si>
  <si>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</si>
  <si>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</si>
  <si>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</si>
  <si>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</si>
  <si>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</si>
  <si>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</si>
  <si>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</si>
  <si>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</si>
  <si>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</si>
  <si>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</si>
  <si>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</si>
  <si>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</si>
  <si>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</si>
  <si>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</si>
  <si>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</si>
  <si>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</si>
  <si>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</si>
  <si>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</si>
  <si>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</si>
  <si>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</si>
  <si>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</si>
  <si>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</si>
  <si>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</si>
  <si>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</si>
  <si>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</si>
  <si>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</si>
  <si>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</si>
  <si>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</si>
  <si>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</si>
  <si>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</si>
  <si>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</si>
  <si>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</si>
  <si>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</si>
  <si>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</si>
  <si>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</si>
  <si>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</si>
  <si>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</si>
  <si>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</si>
  <si>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</si>
  <si>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</si>
  <si>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</si>
  <si>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</si>
  <si>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</si>
  <si>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</si>
  <si>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</si>
  <si>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</si>
  <si>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</si>
  <si>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</si>
  <si>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</si>
  <si>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</si>
  <si>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</si>
  <si>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</si>
  <si>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</si>
  <si>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</si>
  <si>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</si>
  <si>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</si>
  <si>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</si>
  <si>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</si>
  <si>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</si>
  <si>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</si>
  <si>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</si>
  <si>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</si>
  <si>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</si>
  <si>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</si>
  <si>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</si>
  <si>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</si>
  <si>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</si>
  <si>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</si>
  <si>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</si>
  <si>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</si>
  <si>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</si>
  <si>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</si>
  <si>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</si>
  <si>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</si>
  <si>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</si>
  <si>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</si>
  <si>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</si>
  <si>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</si>
  <si>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</si>
  <si>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</si>
  <si>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</si>
  <si>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</si>
  <si>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</si>
  <si>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</si>
  <si>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</si>
  <si>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</si>
  <si>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</si>
  <si>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</si>
  <si>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</si>
  <si>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</si>
  <si>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</si>
  <si>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</si>
  <si>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</si>
  <si>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</si>
  <si>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</si>
  <si>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</si>
  <si>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</si>
  <si>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</si>
  <si>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</si>
  <si>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</si>
  <si>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</si>
  <si>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</si>
  <si>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</si>
  <si>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</si>
  <si>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</si>
  <si>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</si>
  <si>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</si>
  <si>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</si>
  <si>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</si>
  <si>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</si>
  <si>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</si>
  <si>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</si>
  <si>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</si>
  <si>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</si>
  <si>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</si>
  <si>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</si>
  <si>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</si>
  <si>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</si>
  <si>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</si>
  <si>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</si>
  <si>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</si>
  <si>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</si>
  <si>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</si>
  <si>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</si>
  <si>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</si>
  <si>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</si>
  <si>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</si>
  <si>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</si>
  <si>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</si>
  <si>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</si>
  <si>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</si>
  <si>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</si>
  <si>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</si>
  <si>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</si>
  <si>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</si>
  <si>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</si>
  <si>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</si>
  <si>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</si>
  <si>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</si>
  <si>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</si>
  <si>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</si>
  <si>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</si>
  <si>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</si>
  <si>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</si>
  <si>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</si>
  <si>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</si>
  <si>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</si>
  <si>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</si>
  <si>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</si>
  <si>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</si>
  <si>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</si>
  <si>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</si>
  <si>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</si>
  <si>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</si>
  <si>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</si>
  <si>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</si>
  <si>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</si>
  <si>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</si>
  <si>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</si>
  <si>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</si>
  <si>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</si>
  <si>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</si>
  <si>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</si>
  <si>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</si>
  <si>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</si>
  <si>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</si>
  <si>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</si>
  <si>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</si>
  <si>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</si>
  <si>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</si>
  <si>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</si>
  <si>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</si>
  <si>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</si>
  <si>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</si>
  <si>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</si>
  <si>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</si>
  <si>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</si>
  <si>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</si>
  <si>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</si>
  <si>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</si>
  <si>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</si>
  <si>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</si>
  <si>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</si>
  <si>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</si>
  <si>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</si>
  <si>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</si>
  <si>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</si>
  <si>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</si>
  <si>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</si>
  <si>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</si>
  <si>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</si>
  <si>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</si>
  <si>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</si>
  <si>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</si>
  <si>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</si>
  <si>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</si>
  <si>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</si>
  <si>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</si>
  <si>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</si>
  <si>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</si>
  <si>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</si>
  <si>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</si>
  <si>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</si>
  <si>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</si>
  <si>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</si>
  <si>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</si>
  <si>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</si>
  <si>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</si>
  <si>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</si>
  <si>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</si>
  <si>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</si>
  <si>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</si>
  <si>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</si>
  <si>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</si>
  <si>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</si>
  <si>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</si>
  <si>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</si>
  <si>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</si>
  <si>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</si>
  <si>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</si>
  <si>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</si>
  <si>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</si>
  <si>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</si>
  <si>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</si>
  <si>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</si>
  <si>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</si>
  <si>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</si>
  <si>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</si>
  <si>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</si>
  <si>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</si>
  <si>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</si>
  <si>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</si>
  <si>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</si>
  <si>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</si>
  <si>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</si>
  <si>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</si>
  <si>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</si>
  <si>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</si>
  <si>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</si>
  <si>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</si>
  <si>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</si>
  <si>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</si>
  <si>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</si>
  <si>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</si>
  <si>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</si>
  <si>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</si>
  <si>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</si>
  <si>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</si>
  <si>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</si>
  <si>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</si>
  <si>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</si>
  <si>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</si>
  <si>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</si>
  <si>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</si>
  <si>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</si>
  <si>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</si>
  <si>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</si>
  <si>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</si>
  <si>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</si>
  <si>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</si>
  <si>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</si>
  <si>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</si>
  <si>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</si>
  <si>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</si>
  <si>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</si>
  <si>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</si>
  <si>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</si>
  <si>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</si>
  <si>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</si>
  <si>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</si>
  <si>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</si>
  <si>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</si>
  <si>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</si>
  <si>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</si>
  <si>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</si>
  <si>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</si>
  <si>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</si>
  <si>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</si>
  <si>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</si>
  <si>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</si>
  <si>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</si>
  <si>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</si>
  <si>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</si>
  <si>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</si>
  <si>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</si>
  <si>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</si>
  <si>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</si>
  <si>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</si>
  <si>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</si>
  <si>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</si>
  <si>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</si>
  <si>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</si>
  <si>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</si>
  <si>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</si>
  <si>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</si>
  <si>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</si>
  <si>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</si>
  <si>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</si>
  <si>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</si>
  <si>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</si>
  <si>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</si>
  <si>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</si>
  <si>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</si>
  <si>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</si>
  <si>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</si>
  <si>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</si>
  <si>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</si>
  <si>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</si>
  <si>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</si>
  <si>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</si>
  <si>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</si>
  <si>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</si>
  <si>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</si>
  <si>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</si>
  <si>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</si>
  <si>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</si>
  <si>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</si>
  <si>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</si>
  <si>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</si>
  <si>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</si>
  <si>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</si>
  <si>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</si>
  <si>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</si>
  <si>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</si>
  <si>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</si>
  <si>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</si>
  <si>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</si>
  <si>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</si>
  <si>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</si>
  <si>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</si>
  <si>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</si>
  <si>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</si>
  <si>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</si>
  <si>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</si>
  <si>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</si>
  <si>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</si>
  <si>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</si>
  <si>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</si>
  <si>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</si>
  <si>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</si>
  <si>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</si>
  <si>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</si>
  <si>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</si>
  <si>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</si>
  <si>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</si>
  <si>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</si>
  <si>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</si>
  <si>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</si>
  <si>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</si>
  <si>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</si>
  <si>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</si>
  <si>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</si>
  <si>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</si>
  <si>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</si>
  <si>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</si>
  <si>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</si>
  <si>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</si>
  <si>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</si>
  <si>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</si>
  <si>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</si>
  <si>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</si>
  <si>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</si>
  <si>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</si>
  <si>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</si>
  <si>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</si>
  <si>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</si>
  <si>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</si>
  <si>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</si>
  <si>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</si>
  <si>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</si>
  <si>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</si>
  <si>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</si>
  <si>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</si>
  <si>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</si>
  <si>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</si>
  <si>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</si>
  <si>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</si>
  <si>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</si>
  <si>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</si>
  <si>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</si>
  <si>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</si>
  <si>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</si>
  <si>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</si>
  <si>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</si>
  <si>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</si>
  <si>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</si>
  <si>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</si>
  <si>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</si>
  <si>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</si>
  <si>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</si>
  <si>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</si>
  <si>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</si>
  <si>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</si>
  <si>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</si>
  <si>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</si>
  <si>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</si>
  <si>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</si>
  <si>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</si>
  <si>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</si>
  <si>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</si>
  <si>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</si>
  <si>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</si>
  <si>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</si>
  <si>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</si>
  <si>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</si>
  <si>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</si>
  <si>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</si>
  <si>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</si>
  <si>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</si>
  <si>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</si>
  <si>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</si>
  <si>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</si>
  <si>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</si>
  <si>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</si>
  <si>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</si>
  <si>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</si>
  <si>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</si>
  <si>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</si>
  <si>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</si>
  <si>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</si>
  <si>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</si>
  <si>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</si>
  <si>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</si>
  <si>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</si>
  <si>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</si>
  <si>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</si>
  <si>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</si>
  <si>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</si>
  <si>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</si>
  <si>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</si>
  <si>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</si>
  <si>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</si>
  <si>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</si>
  <si>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</si>
  <si>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</si>
  <si>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</si>
  <si>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</si>
  <si>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</si>
  <si>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</si>
  <si>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</si>
  <si>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</si>
  <si>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</si>
  <si>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</si>
  <si>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</si>
  <si>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</si>
  <si>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</si>
  <si>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</si>
  <si>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</si>
  <si>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</si>
  <si>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</si>
  <si>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</si>
  <si>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</si>
  <si>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</si>
  <si>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</si>
  <si>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</si>
  <si>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</si>
  <si>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</si>
  <si>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</si>
  <si>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</si>
  <si>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</si>
  <si>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</si>
  <si>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</si>
  <si>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</si>
  <si>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</si>
  <si>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</si>
  <si>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</si>
  <si>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</si>
  <si>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</si>
  <si>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</si>
  <si>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</si>
  <si>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</si>
  <si>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</si>
  <si>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</si>
  <si>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</si>
  <si>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</si>
  <si>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</si>
  <si>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</si>
  <si>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</si>
  <si>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</si>
  <si>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</si>
  <si>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</si>
  <si>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</si>
  <si>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</si>
  <si>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</si>
  <si>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</si>
  <si>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</si>
  <si>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</si>
  <si>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</si>
  <si>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</si>
  <si>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</si>
  <si>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</si>
  <si>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</si>
  <si>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</si>
  <si>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</si>
  <si>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</si>
  <si>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</si>
  <si>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</si>
  <si>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</si>
  <si>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</si>
  <si>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</si>
  <si>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</si>
  <si>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</si>
  <si>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</si>
  <si>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</si>
  <si>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</si>
  <si>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</si>
  <si>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</si>
  <si>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</si>
  <si>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</si>
  <si>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</si>
  <si>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</si>
  <si>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</si>
  <si>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</si>
  <si>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</si>
  <si>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</si>
  <si>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</si>
  <si>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</si>
  <si>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</si>
  <si>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</si>
  <si>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</si>
  <si>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</si>
  <si>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</si>
  <si>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</si>
  <si>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</si>
  <si>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</si>
  <si>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</si>
  <si>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</si>
  <si>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</si>
  <si>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</si>
  <si>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</si>
  <si>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</si>
  <si>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</si>
  <si>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</si>
  <si>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</si>
  <si>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</si>
  <si>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</si>
  <si>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</si>
  <si>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</si>
  <si>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</si>
  <si>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</si>
  <si>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</si>
  <si>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</si>
  <si>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</si>
  <si>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</si>
  <si>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</si>
  <si>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</si>
  <si>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</si>
  <si>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</si>
  <si>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</si>
  <si>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</si>
  <si>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</si>
  <si>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</si>
  <si>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</si>
  <si>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</si>
  <si>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</si>
  <si>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</si>
  <si>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</si>
  <si>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</si>
  <si>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</si>
  <si>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</si>
  <si>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</si>
  <si>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</si>
  <si>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</si>
  <si>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</si>
  <si>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</si>
  <si>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</si>
  <si>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</si>
  <si>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</si>
  <si>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</si>
  <si>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</si>
  <si>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</si>
  <si>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</si>
  <si>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</si>
  <si>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</si>
  <si>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</si>
  <si>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</si>
  <si>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</si>
  <si>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</si>
  <si>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</si>
  <si>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</si>
  <si>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</si>
  <si>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</si>
  <si>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</si>
  <si>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</si>
  <si>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</si>
  <si>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</si>
  <si>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</si>
  <si>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</si>
  <si>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</si>
  <si>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</si>
  <si>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</si>
  <si>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</si>
  <si>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</si>
  <si>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</si>
  <si>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</si>
  <si>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</si>
  <si>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</si>
  <si>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</si>
  <si>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</si>
  <si>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</si>
  <si>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</si>
  <si>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</si>
  <si>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</si>
  <si>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</si>
  <si>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</si>
  <si>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</si>
  <si>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</si>
  <si>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</si>
  <si>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</si>
  <si>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</si>
  <si>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</si>
  <si>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</si>
  <si>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</si>
  <si>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</si>
  <si>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</si>
  <si>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</si>
  <si>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</si>
  <si>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</si>
  <si>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</si>
  <si>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</si>
  <si>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</si>
  <si>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</si>
  <si>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</si>
  <si>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</si>
  <si>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</si>
  <si>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</si>
  <si>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</si>
  <si>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</si>
  <si>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</si>
  <si>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</si>
  <si>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</si>
  <si>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</si>
  <si>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</si>
  <si>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</si>
  <si>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</si>
  <si>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</si>
  <si>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</si>
  <si>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</si>
  <si>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</si>
  <si>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</si>
  <si>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</si>
  <si>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</si>
  <si>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</si>
  <si>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</si>
  <si>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</si>
  <si>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</si>
  <si>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</si>
  <si>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</si>
  <si>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</si>
  <si>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</si>
  <si>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</si>
  <si>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</si>
  <si>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</si>
  <si>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</si>
  <si>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</si>
  <si>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</si>
  <si>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</si>
  <si>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</si>
  <si>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</si>
  <si>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</si>
  <si>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</si>
  <si>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</si>
  <si>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</si>
  <si>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</si>
  <si>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</si>
  <si>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</si>
  <si>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</si>
  <si>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</si>
  <si>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</si>
  <si>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</si>
  <si>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</si>
  <si>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</si>
  <si>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</si>
  <si>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</si>
  <si>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</si>
  <si>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</si>
  <si>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</si>
  <si>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</si>
  <si>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</si>
  <si>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</si>
  <si>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</si>
  <si>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</si>
  <si>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</si>
  <si>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</si>
  <si>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</si>
  <si>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</si>
  <si>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</si>
  <si>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</si>
  <si>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</si>
  <si>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</si>
  <si>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</si>
  <si>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</si>
  <si>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</si>
  <si>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</si>
  <si>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</si>
  <si>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</si>
  <si>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</si>
  <si>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</si>
  <si>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</si>
  <si>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</si>
  <si>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</si>
  <si>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</si>
  <si>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</si>
  <si>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</si>
  <si>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</si>
  <si>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</si>
  <si>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</si>
  <si>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</si>
  <si>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</si>
  <si>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</si>
  <si>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</si>
  <si>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</si>
  <si>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</si>
  <si>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</si>
  <si>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</si>
  <si>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</si>
  <si>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</si>
  <si>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</si>
  <si>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</si>
  <si>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</si>
  <si>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</si>
  <si>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</si>
  <si>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</si>
  <si>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</si>
  <si>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</si>
  <si>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</si>
  <si>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</si>
  <si>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</si>
  <si>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</si>
  <si>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</si>
  <si>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</si>
  <si>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</si>
  <si>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</si>
  <si>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</si>
  <si>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</si>
  <si>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</si>
  <si>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</si>
  <si>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</si>
  <si>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</si>
  <si>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</si>
  <si>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</si>
  <si>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</si>
  <si>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</si>
  <si>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</si>
  <si>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</si>
  <si>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</si>
  <si>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</si>
  <si>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</si>
  <si>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</si>
  <si>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</si>
  <si>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</si>
  <si>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</si>
  <si>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</si>
  <si>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</si>
  <si>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</si>
  <si>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</si>
  <si>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</si>
  <si>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</si>
  <si>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</si>
  <si>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</si>
  <si>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</si>
  <si>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</si>
  <si>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</si>
  <si>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</si>
  <si>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</si>
  <si>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</si>
  <si>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</si>
  <si>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</si>
  <si>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</si>
  <si>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</si>
  <si>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</si>
  <si>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</si>
  <si>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</si>
  <si>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</si>
  <si>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</si>
  <si>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</si>
  <si>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</si>
  <si>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</si>
  <si>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</si>
  <si>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</si>
  <si>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</si>
  <si>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</si>
  <si>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</si>
  <si>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</si>
  <si>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</si>
  <si>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</si>
  <si>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</si>
  <si>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</si>
  <si>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</si>
  <si>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</si>
  <si>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</si>
  <si>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</si>
  <si>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</si>
  <si>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</si>
  <si>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</si>
  <si>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</si>
  <si>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</si>
  <si>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</si>
  <si>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</si>
  <si>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</si>
  <si>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</si>
  <si>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</si>
  <si>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</si>
  <si>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</si>
  <si>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</si>
  <si>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</si>
  <si>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</si>
  <si>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</si>
  <si>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</si>
  <si>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</si>
  <si>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</si>
  <si>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</si>
  <si>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</si>
  <si>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</si>
  <si>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</si>
  <si>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</si>
  <si>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</si>
  <si>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</si>
  <si>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</si>
  <si>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</si>
  <si>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</si>
  <si>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</si>
  <si>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</si>
  <si>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</si>
  <si>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</si>
  <si>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</si>
  <si>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</si>
  <si>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</si>
  <si>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</si>
  <si>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</si>
  <si>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</si>
  <si>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</si>
  <si>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</si>
  <si>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</si>
  <si>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</si>
  <si>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</si>
  <si>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</si>
  <si>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</si>
  <si>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</si>
  <si>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</si>
  <si>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</si>
  <si>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</si>
  <si>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</si>
  <si>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</si>
  <si>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</si>
  <si>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</si>
  <si>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</si>
  <si>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</si>
  <si>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</si>
  <si>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</si>
  <si>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</si>
  <si>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</si>
  <si>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</si>
  <si>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</si>
  <si>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</si>
  <si>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</si>
  <si>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</si>
  <si>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</si>
  <si>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</si>
  <si>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</si>
  <si>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</si>
  <si>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</si>
  <si>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</si>
  <si>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</si>
  <si>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</si>
  <si>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</si>
  <si>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</si>
  <si>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</si>
  <si>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</si>
  <si>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</si>
  <si>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</si>
  <si>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</si>
  <si>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</si>
  <si>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</si>
  <si>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</si>
  <si>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</si>
  <si>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</si>
  <si>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</si>
  <si>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</si>
  <si>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</si>
  <si>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</si>
  <si>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</si>
  <si>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</si>
  <si>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</si>
  <si>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</si>
  <si>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</si>
  <si>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</si>
  <si>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</si>
  <si>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</si>
  <si>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</si>
  <si>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</si>
  <si>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</si>
  <si>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</si>
  <si>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</si>
  <si>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</si>
  <si>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</si>
  <si>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</si>
  <si>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</si>
  <si>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</si>
  <si>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</si>
  <si>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</si>
  <si>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</si>
  <si>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</si>
  <si>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</si>
  <si>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</si>
  <si>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</si>
  <si>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</si>
  <si>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</si>
  <si>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</si>
  <si>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</si>
  <si>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</si>
  <si>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</si>
  <si>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</si>
  <si>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</si>
  <si>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</si>
  <si>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</si>
  <si>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</si>
  <si>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</si>
  <si>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</si>
  <si>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</si>
  <si>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</si>
  <si>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</si>
  <si>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</si>
  <si>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</si>
  <si>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</si>
  <si>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</si>
  <si>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</si>
  <si>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</si>
  <si>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</si>
  <si>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</si>
  <si>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</si>
  <si>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</si>
  <si>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</si>
  <si>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</si>
  <si>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</si>
  <si>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</si>
  <si>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</si>
  <si>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</si>
  <si>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</si>
  <si>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</si>
  <si>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</si>
  <si>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</si>
  <si>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</si>
  <si>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</si>
  <si>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</si>
  <si>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</si>
  <si>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</si>
  <si>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</si>
  <si>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</si>
  <si>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</si>
  <si>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</si>
  <si>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</si>
  <si>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</si>
  <si>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</si>
  <si>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</si>
  <si>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</si>
  <si>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</si>
  <si>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</si>
  <si>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</si>
  <si>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</si>
  <si>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</si>
  <si>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</si>
  <si>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</si>
  <si>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</si>
  <si>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</si>
  <si>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</si>
  <si>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</si>
  <si>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</si>
  <si>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</si>
  <si>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</si>
  <si>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</si>
  <si>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</si>
  <si>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</si>
  <si>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</si>
  <si>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</si>
  <si>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</si>
  <si>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</si>
  <si>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</si>
  <si>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</si>
  <si>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</si>
  <si>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</si>
  <si>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</si>
  <si>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</si>
  <si>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</si>
  <si>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</si>
  <si>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</si>
  <si>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</si>
  <si>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</si>
  <si>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</si>
  <si>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</si>
  <si>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</si>
  <si>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</si>
  <si>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</si>
  <si>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</si>
  <si>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</si>
  <si>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</si>
  <si>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</si>
  <si>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</si>
  <si>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</si>
  <si>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</si>
  <si>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</si>
  <si>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</si>
  <si>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</si>
  <si>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</si>
  <si>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</si>
  <si>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</si>
  <si>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</si>
  <si>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</si>
  <si>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</si>
  <si>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</si>
  <si>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</si>
  <si>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</si>
  <si>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</si>
  <si>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</si>
  <si>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</si>
  <si>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</si>
  <si>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</si>
  <si>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</si>
  <si>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</si>
  <si>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</si>
  <si>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</si>
  <si>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</si>
  <si>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</si>
  <si>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</si>
  <si>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</si>
  <si>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</si>
  <si>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</si>
  <si>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</si>
  <si>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</si>
  <si>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</si>
  <si>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</si>
  <si>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</si>
  <si>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</si>
  <si>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</si>
  <si>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</si>
  <si>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</si>
  <si>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</si>
  <si>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</si>
  <si>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</si>
  <si>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</si>
  <si>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</si>
  <si>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</si>
  <si>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</si>
  <si>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</si>
  <si>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</si>
  <si>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</si>
  <si>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</si>
  <si>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</si>
  <si>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</si>
  <si>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</si>
  <si>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</si>
  <si>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</si>
  <si>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</si>
  <si>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</si>
  <si>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</si>
  <si>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</si>
  <si>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</si>
  <si>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</si>
  <si>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</si>
  <si>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</si>
  <si>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</si>
  <si>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</si>
  <si>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</si>
  <si>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</si>
  <si>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</si>
  <si>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</si>
  <si>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</si>
  <si>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</si>
  <si>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</si>
  <si>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</si>
  <si>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</si>
  <si>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</si>
  <si>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</si>
  <si>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</si>
  <si>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</si>
  <si>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</si>
  <si>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</si>
  <si>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</si>
  <si>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</si>
  <si>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</si>
  <si>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</si>
  <si>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</si>
  <si>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</si>
  <si>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</si>
  <si>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</si>
  <si>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</si>
  <si>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</si>
  <si>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</si>
  <si>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</si>
  <si>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</si>
  <si>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</si>
  <si>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</si>
  <si>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</si>
  <si>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</si>
  <si>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</si>
  <si>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</si>
  <si>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</si>
  <si>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</si>
  <si>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</si>
  <si>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</si>
  <si>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</si>
  <si>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</si>
  <si>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</si>
  <si>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</si>
  <si>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</si>
  <si>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</si>
  <si>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</si>
  <si>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</si>
  <si>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</si>
  <si>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</si>
  <si>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</si>
  <si>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</si>
  <si>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</si>
  <si>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</si>
  <si>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</si>
  <si>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</si>
  <si>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</si>
  <si>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</si>
  <si>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</si>
  <si>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</si>
  <si>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</si>
  <si>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</si>
  <si>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</si>
  <si>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</si>
  <si>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</si>
  <si>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</si>
  <si>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</si>
  <si>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</si>
  <si>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</si>
  <si>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</si>
  <si>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</si>
  <si>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</si>
  <si>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</si>
  <si>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</si>
  <si>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</si>
  <si>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</si>
  <si>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</si>
  <si>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</si>
  <si>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</si>
  <si>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</si>
  <si>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</si>
  <si>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</si>
  <si>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</si>
  <si>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</si>
  <si>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</si>
  <si>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</si>
  <si>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</si>
  <si>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</si>
  <si>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</si>
  <si>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</si>
  <si>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</si>
  <si>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</si>
  <si>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</si>
  <si>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</si>
  <si>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</si>
  <si>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</si>
  <si>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</si>
  <si>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</si>
  <si>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</si>
  <si>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</si>
  <si>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</si>
  <si>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</si>
  <si>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</si>
  <si>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</si>
  <si>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</si>
  <si>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</si>
  <si>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</si>
  <si>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</si>
  <si>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</si>
  <si>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</si>
  <si>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</si>
  <si>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</si>
  <si>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</si>
  <si>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</si>
  <si>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</si>
  <si>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</si>
  <si>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</si>
  <si>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</si>
  <si>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</si>
  <si>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</si>
  <si>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</si>
  <si>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</si>
  <si>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</si>
  <si>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</si>
  <si>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</si>
  <si>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</si>
  <si>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</si>
  <si>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</si>
  <si>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</si>
  <si>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</si>
  <si>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</si>
  <si>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</si>
  <si>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</si>
  <si>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</si>
  <si>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</si>
  <si>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</si>
  <si>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</si>
  <si>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</si>
  <si>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</si>
  <si>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</si>
  <si>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</si>
  <si>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</si>
  <si>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</si>
  <si>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</si>
  <si>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</si>
  <si>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</si>
  <si>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</si>
  <si>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</si>
  <si>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</si>
  <si>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</si>
  <si>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</si>
  <si>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</si>
  <si>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</si>
  <si>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</si>
  <si>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</si>
  <si>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</si>
  <si>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</si>
  <si>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</si>
  <si>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</si>
  <si>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</si>
  <si>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</si>
  <si>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</si>
  <si>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</si>
  <si>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</si>
  <si>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</si>
  <si>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</si>
  <si>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</si>
  <si>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</si>
  <si>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</si>
  <si>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</si>
  <si>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</si>
  <si>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</si>
  <si>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</si>
  <si>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</si>
  <si>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</si>
  <si>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</si>
  <si>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</si>
  <si>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</si>
  <si>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</si>
  <si>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</si>
  <si>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</si>
  <si>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</si>
  <si>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</si>
  <si>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</si>
  <si>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</si>
  <si>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</si>
  <si>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</si>
  <si>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</si>
  <si>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</si>
  <si>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</si>
  <si>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</si>
  <si>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</si>
  <si>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</si>
  <si>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</si>
  <si>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</si>
  <si>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</si>
  <si>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</si>
  <si>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</si>
  <si>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</si>
  <si>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</si>
  <si>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</si>
  <si>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</si>
  <si>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</si>
  <si>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</si>
  <si>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</si>
  <si>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</si>
  <si>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</si>
  <si>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</si>
  <si>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</si>
  <si>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</si>
  <si>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</si>
  <si>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</si>
  <si>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</si>
  <si>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</si>
  <si>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</si>
  <si>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</si>
  <si>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</si>
  <si>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</si>
  <si>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</si>
  <si>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</si>
  <si>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</si>
  <si>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</si>
  <si>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</si>
  <si>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</si>
  <si>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</si>
  <si>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</si>
  <si>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</si>
  <si>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</si>
  <si>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</si>
  <si>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</si>
  <si>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</si>
  <si>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</si>
  <si>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</si>
  <si>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</si>
  <si>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</si>
  <si>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</si>
  <si>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</si>
  <si>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</si>
  <si>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</si>
  <si>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</si>
  <si>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</si>
  <si>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</si>
  <si>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</si>
  <si>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</si>
  <si>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</si>
  <si>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</si>
  <si>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</si>
  <si>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</si>
  <si>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</si>
  <si>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</si>
  <si>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</si>
  <si>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</si>
  <si>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</si>
  <si>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</si>
  <si>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</si>
  <si>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</si>
  <si>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</si>
  <si>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</si>
  <si>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</si>
  <si>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</si>
  <si>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</si>
  <si>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</si>
  <si>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</si>
  <si>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</si>
  <si>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</si>
  <si>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</si>
  <si>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</si>
  <si>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</si>
  <si>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</si>
  <si>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</si>
  <si>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</si>
  <si>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</si>
  <si>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</si>
  <si>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</si>
  <si>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</si>
  <si>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</si>
  <si>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</si>
  <si>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</si>
  <si>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</si>
  <si>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</si>
  <si>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</si>
  <si>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</si>
  <si>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</si>
  <si>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</si>
  <si>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</si>
  <si>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</si>
  <si>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</si>
  <si>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</si>
  <si>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</si>
  <si>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</si>
  <si>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</si>
  <si>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</si>
  <si>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</si>
  <si>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</si>
  <si>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</si>
  <si>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</si>
  <si>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</si>
  <si>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</si>
  <si>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</si>
  <si>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</si>
  <si>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</si>
  <si>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</si>
  <si>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</si>
  <si>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</si>
  <si>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</si>
  <si>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</si>
  <si>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</si>
  <si>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</si>
  <si>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</si>
  <si>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</si>
  <si>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</si>
  <si>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</si>
  <si>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</si>
  <si>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</si>
  <si>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</si>
  <si>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</si>
  <si>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</si>
  <si>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</si>
  <si>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</si>
  <si>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</si>
  <si>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</si>
  <si>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</si>
  <si>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</si>
  <si>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</si>
  <si>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</si>
  <si>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</si>
  <si>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</si>
  <si>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</si>
  <si>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</si>
  <si>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</si>
  <si>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</si>
  <si>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</si>
  <si>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</si>
  <si>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</si>
  <si>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</si>
  <si>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</si>
  <si>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</si>
  <si>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</si>
  <si>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</si>
  <si>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</si>
  <si>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</si>
  <si>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</si>
  <si>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</si>
  <si>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</si>
  <si>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</si>
  <si>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</si>
  <si>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</si>
  <si>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</si>
  <si>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</si>
  <si>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</si>
  <si>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</si>
  <si>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</si>
  <si>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</si>
  <si>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</si>
  <si>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</si>
  <si>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</si>
  <si>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</si>
  <si>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</si>
  <si>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</si>
  <si>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</si>
  <si>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</si>
  <si>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</si>
  <si>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</si>
  <si>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</si>
  <si>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</si>
  <si>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</si>
  <si>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</si>
  <si>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</si>
  <si>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</si>
  <si>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</si>
  <si>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</si>
  <si>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</si>
  <si>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</si>
  <si>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</si>
  <si>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</si>
  <si>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</si>
  <si>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</si>
  <si>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</si>
  <si>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</si>
  <si>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</si>
  <si>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</si>
  <si>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</si>
  <si>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</si>
  <si>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</si>
  <si>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</si>
  <si>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</si>
  <si>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</si>
  <si>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</si>
  <si>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</si>
  <si>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</si>
  <si>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</si>
  <si>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</si>
  <si>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</si>
  <si>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</si>
  <si>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</si>
  <si>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</si>
  <si>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</si>
  <si>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</si>
  <si>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</si>
  <si>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</si>
  <si>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</si>
  <si>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</si>
  <si>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</si>
  <si>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</si>
  <si>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</si>
  <si>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</si>
  <si>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</si>
  <si>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</si>
  <si>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</si>
  <si>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</si>
  <si>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</si>
  <si>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</si>
  <si>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</si>
  <si>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</si>
  <si>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</si>
  <si>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</si>
  <si>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</si>
  <si>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</si>
  <si>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</si>
  <si>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</si>
  <si>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</si>
  <si>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</si>
  <si>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</si>
  <si>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</si>
  <si>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</si>
  <si>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</si>
  <si>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</si>
  <si>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</si>
  <si>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</si>
  <si>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</si>
  <si>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</si>
  <si>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</si>
  <si>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</si>
  <si>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</si>
  <si>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</si>
  <si>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</si>
  <si>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</si>
  <si>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</si>
  <si>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</si>
  <si>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</si>
  <si>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</si>
  <si>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</si>
  <si>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</si>
  <si>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</si>
  <si>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</si>
  <si>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</si>
  <si>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</si>
  <si>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</si>
  <si>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</si>
  <si>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</si>
  <si>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</si>
  <si>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</si>
  <si>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</si>
  <si>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</si>
  <si>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</si>
  <si>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</si>
  <si>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</si>
  <si>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</si>
  <si>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</si>
  <si>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</si>
  <si>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</si>
  <si>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</si>
  <si>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</si>
  <si>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</si>
  <si>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</si>
  <si>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</si>
  <si>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</si>
  <si>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</si>
  <si>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</si>
  <si>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</si>
  <si>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</si>
  <si>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</si>
  <si>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</si>
  <si>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</si>
  <si>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</si>
  <si>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</si>
  <si>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</si>
  <si>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</si>
  <si>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</si>
  <si>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</si>
  <si>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</si>
  <si>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</si>
  <si>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</si>
  <si>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</si>
  <si>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</si>
  <si>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</si>
  <si>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</si>
  <si>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</si>
  <si>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</si>
  <si>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</si>
  <si>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</si>
  <si>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</si>
  <si>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</si>
  <si>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</si>
  <si>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</si>
  <si>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</si>
  <si>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</si>
  <si>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</si>
  <si>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</si>
  <si>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</si>
  <si>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</si>
  <si>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</si>
  <si>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</si>
  <si>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</si>
  <si>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</si>
  <si>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</si>
  <si>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</si>
  <si>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</si>
  <si>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</si>
  <si>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</si>
  <si>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</si>
  <si>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</si>
  <si>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</si>
  <si>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</si>
  <si>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</si>
  <si>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</si>
  <si>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</si>
  <si>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</si>
  <si>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</si>
  <si>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</si>
  <si>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</si>
  <si>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</si>
  <si>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</si>
  <si>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</si>
  <si>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</si>
  <si>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</si>
  <si>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</si>
  <si>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</si>
  <si>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</si>
  <si>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</si>
  <si>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</si>
  <si>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</si>
  <si>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</si>
  <si>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</si>
  <si>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</si>
  <si>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</si>
  <si>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</si>
  <si>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</si>
  <si>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</si>
  <si>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</si>
  <si>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</si>
  <si>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</si>
  <si>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</si>
  <si>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</si>
  <si>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</si>
  <si>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</si>
  <si>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</si>
  <si>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</si>
  <si>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</si>
  <si>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</si>
  <si>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</si>
  <si>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</si>
  <si>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</si>
  <si>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</si>
  <si>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</si>
  <si>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</si>
  <si>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</si>
  <si>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</si>
  <si>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</si>
  <si>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</si>
  <si>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</si>
  <si>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</si>
  <si>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</si>
  <si>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</si>
  <si>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</si>
  <si>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</si>
  <si>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</si>
  <si>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</si>
  <si>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</si>
  <si>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</si>
  <si>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</si>
  <si>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</si>
  <si>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</si>
  <si>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</si>
  <si>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</si>
  <si>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</si>
  <si>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</si>
  <si>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</si>
  <si>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</si>
  <si>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</si>
  <si>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</si>
  <si>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</si>
  <si>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</si>
  <si>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</si>
  <si>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</si>
  <si>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</si>
  <si>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</si>
  <si>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</si>
  <si>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</si>
  <si>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</si>
  <si>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</si>
  <si>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</si>
  <si>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</si>
  <si>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</si>
  <si>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</si>
  <si>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</si>
  <si>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</si>
  <si>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</si>
  <si>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</si>
  <si>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</si>
  <si>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</si>
  <si>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</si>
  <si>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</si>
  <si>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</si>
  <si>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</si>
  <si>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</si>
  <si>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</si>
  <si>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</si>
  <si>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</si>
  <si>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</si>
  <si>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</si>
  <si>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</si>
  <si>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</si>
  <si>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</si>
  <si>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</si>
  <si>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</si>
  <si>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</si>
  <si>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</si>
  <si>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</si>
  <si>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</si>
  <si>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</si>
  <si>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</si>
  <si>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</si>
  <si>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</si>
  <si>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</si>
  <si>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</si>
  <si>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</si>
  <si>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</si>
  <si>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</si>
  <si>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</si>
  <si>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</si>
  <si>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</si>
  <si>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</si>
  <si>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</si>
  <si>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</si>
  <si>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</si>
  <si>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</si>
  <si>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</si>
  <si>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</si>
  <si>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</si>
  <si>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</si>
  <si>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</si>
  <si>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</si>
  <si>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</si>
  <si>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</si>
  <si>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</si>
  <si>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</si>
  <si>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</si>
  <si>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</si>
  <si>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</si>
  <si>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</si>
  <si>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</si>
  <si>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</si>
  <si>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</si>
  <si>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</si>
  <si>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</si>
  <si>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</si>
  <si>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</si>
  <si>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</si>
  <si>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</si>
  <si>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</si>
  <si>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</si>
  <si>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</si>
  <si>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</si>
  <si>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</si>
  <si>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</si>
  <si>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</si>
  <si>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</si>
  <si>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</si>
  <si>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</si>
  <si>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</si>
  <si>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</si>
  <si>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</si>
  <si>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</si>
  <si>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</si>
  <si>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</si>
  <si>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</si>
  <si>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</si>
  <si>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</si>
  <si>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</si>
  <si>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</si>
  <si>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</si>
  <si>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</si>
  <si>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</si>
  <si>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</si>
  <si>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</si>
  <si>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</si>
  <si>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</si>
  <si>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</si>
  <si>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</si>
  <si>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</si>
  <si>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</si>
  <si>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</si>
  <si>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</si>
  <si>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</si>
  <si>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</si>
  <si>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</si>
  <si>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</si>
  <si>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</si>
  <si>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</si>
  <si>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</si>
  <si>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</si>
  <si>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</si>
  <si>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</si>
  <si>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</si>
  <si>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</si>
  <si>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</si>
  <si>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</si>
  <si>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</si>
  <si>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</si>
  <si>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</si>
  <si>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</si>
  <si>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</si>
  <si>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</si>
  <si>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</si>
  <si>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</si>
  <si>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</si>
  <si>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</si>
  <si>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</si>
  <si>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</si>
  <si>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</si>
  <si>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</si>
  <si>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</si>
  <si>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</si>
  <si>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</si>
  <si>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</si>
  <si>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</si>
  <si>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</si>
  <si>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</si>
  <si>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</si>
  <si>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</si>
  <si>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</si>
  <si>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</si>
  <si>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</si>
  <si>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</si>
  <si>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</si>
  <si>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</si>
  <si>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</si>
  <si>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</si>
  <si>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</si>
  <si>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</si>
  <si>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</si>
  <si>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</si>
  <si>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</si>
  <si>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</si>
  <si>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</si>
  <si>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</si>
  <si>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</si>
  <si>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</si>
  <si>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</si>
  <si>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</si>
  <si>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</si>
  <si>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</si>
  <si>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</si>
  <si>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</si>
  <si>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</si>
  <si>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</si>
  <si>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</si>
  <si>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</si>
  <si>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</si>
  <si>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</si>
  <si>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</si>
  <si>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</si>
  <si>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</si>
  <si>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</si>
  <si>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</si>
  <si>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</si>
  <si>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</si>
  <si>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</si>
  <si>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</si>
  <si>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</si>
  <si>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</si>
  <si>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</si>
  <si>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</si>
  <si>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</si>
  <si>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</si>
  <si>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</si>
  <si>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</si>
  <si>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</si>
  <si>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</si>
  <si>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</si>
  <si>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</si>
  <si>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</si>
  <si>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</si>
  <si>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</si>
  <si>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</si>
  <si>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</si>
  <si>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</si>
  <si>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</si>
  <si>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</si>
  <si>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</si>
  <si>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</si>
  <si>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</si>
  <si>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</si>
  <si>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</si>
  <si>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</si>
  <si>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</si>
  <si>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</si>
  <si>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</si>
  <si>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</si>
  <si>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</si>
  <si>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</si>
  <si>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</si>
  <si>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</si>
  <si>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</si>
  <si>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</si>
  <si>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</si>
  <si>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</si>
  <si>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</si>
  <si>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</si>
  <si>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</si>
  <si>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</si>
  <si>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</si>
  <si>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</si>
  <si>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</si>
  <si>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</si>
  <si>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</si>
  <si>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</si>
  <si>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</si>
  <si>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</si>
  <si>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</si>
  <si>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</si>
  <si>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</si>
  <si>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</si>
  <si>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</si>
  <si>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</si>
  <si>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</si>
  <si>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</si>
  <si>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</si>
  <si>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</si>
  <si>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</si>
  <si>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</si>
  <si>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</si>
  <si>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</si>
  <si>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</si>
  <si>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</si>
  <si>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</si>
  <si>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</si>
  <si>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</si>
  <si>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</si>
  <si>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</si>
  <si>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</si>
  <si>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</si>
  <si>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</si>
  <si>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</si>
  <si>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</si>
  <si>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</si>
  <si>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</si>
  <si>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</si>
  <si>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</si>
  <si>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</si>
  <si>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</si>
  <si>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</si>
  <si>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</si>
  <si>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</si>
  <si>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</si>
  <si>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</si>
  <si>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</si>
  <si>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</si>
  <si>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</si>
  <si>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</si>
  <si>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</si>
  <si>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</si>
  <si>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</si>
  <si>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</si>
  <si>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</si>
  <si>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</si>
  <si>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</si>
  <si>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</si>
  <si>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</si>
  <si>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</si>
  <si>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</si>
  <si>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</si>
  <si>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</si>
  <si>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</si>
  <si>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</si>
  <si>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</si>
  <si>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</si>
  <si>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</si>
  <si>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</si>
  <si>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</si>
  <si>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</si>
  <si>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</si>
  <si>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</si>
  <si>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</si>
  <si>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</si>
  <si>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</si>
  <si>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</si>
  <si>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</si>
  <si>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</si>
  <si>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</si>
  <si>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</si>
  <si>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</si>
  <si>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</si>
  <si>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</si>
  <si>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</si>
  <si>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</si>
  <si>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</si>
  <si>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</si>
  <si>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</si>
  <si>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</si>
  <si>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</si>
  <si>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</si>
  <si>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</si>
  <si>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</si>
  <si>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</si>
  <si>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</si>
  <si>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</si>
  <si>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</si>
  <si>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</si>
  <si>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</si>
  <si>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</si>
  <si>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</si>
  <si>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</si>
  <si>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</si>
  <si>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</si>
  <si>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</si>
  <si>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</si>
  <si>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</si>
  <si>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</si>
  <si>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</si>
  <si>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</si>
  <si>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</si>
  <si>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</si>
  <si>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</si>
  <si>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</si>
  <si>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</si>
  <si>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</si>
  <si>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</si>
  <si>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</si>
  <si>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</si>
  <si>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</si>
  <si>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</si>
  <si>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</si>
  <si>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</si>
  <si>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</si>
  <si>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</si>
  <si>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</si>
  <si>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</si>
  <si>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</si>
  <si>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</si>
  <si>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</si>
  <si>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</si>
  <si>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</si>
  <si>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</si>
  <si>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</si>
  <si>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</si>
  <si>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</si>
  <si>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</si>
  <si>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</si>
  <si>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</si>
  <si>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</si>
  <si>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</si>
  <si>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</si>
  <si>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</si>
  <si>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</si>
  <si>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</si>
  <si>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</si>
  <si>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</si>
  <si>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</si>
  <si>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</si>
  <si>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</si>
  <si>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</si>
  <si>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</si>
  <si>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</si>
  <si>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</si>
  <si>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</si>
  <si>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</si>
  <si>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</si>
  <si>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</si>
  <si>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</si>
  <si>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</si>
  <si>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</si>
  <si>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</si>
  <si>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</si>
  <si>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</si>
  <si>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</si>
  <si>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</si>
  <si>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</si>
  <si>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</si>
  <si>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</si>
  <si>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</si>
  <si>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</si>
  <si>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</si>
  <si>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</si>
  <si>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</si>
  <si>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</si>
  <si>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</si>
  <si>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</si>
  <si>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</si>
  <si>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</si>
  <si>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</si>
  <si>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</si>
  <si>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</si>
  <si>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</si>
  <si>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</si>
  <si>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</si>
  <si>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</si>
  <si>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</si>
  <si>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</si>
  <si>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</si>
  <si>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</si>
  <si>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</si>
  <si>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</si>
  <si>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</si>
  <si>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</si>
  <si>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</si>
  <si>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</si>
  <si>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</si>
  <si>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</si>
  <si>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</si>
  <si>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</si>
  <si>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</si>
  <si>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</si>
  <si>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</si>
  <si>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</si>
  <si>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</si>
  <si>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</si>
  <si>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</si>
  <si>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</si>
  <si>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</si>
  <si>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</si>
  <si>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</si>
  <si>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</si>
  <si>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</si>
  <si>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</si>
  <si>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</si>
  <si>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</si>
  <si>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</si>
  <si>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</si>
  <si>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</si>
  <si>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</si>
  <si>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</si>
  <si>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</si>
  <si>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</si>
  <si>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</si>
  <si>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</si>
  <si>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</si>
  <si>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</si>
  <si>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</si>
  <si>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</si>
  <si>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</si>
  <si>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</si>
  <si>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</si>
  <si>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</si>
  <si>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</si>
  <si>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</si>
  <si>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</si>
  <si>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</si>
  <si>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</si>
  <si>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</si>
  <si>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</si>
  <si>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</si>
  <si>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</si>
  <si>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</si>
  <si>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</si>
  <si>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</si>
  <si>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</si>
  <si>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</si>
  <si>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</si>
  <si>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</si>
  <si>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</si>
  <si>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</si>
  <si>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</si>
  <si>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</si>
  <si>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</si>
  <si>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</si>
  <si>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</si>
  <si>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</si>
  <si>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</si>
  <si>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</si>
  <si>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</si>
  <si>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</si>
  <si>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</si>
  <si>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</si>
  <si>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</si>
  <si>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</si>
  <si>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</si>
  <si>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</si>
  <si>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</si>
  <si>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</si>
  <si>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</si>
  <si>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</si>
  <si>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</si>
  <si>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</si>
  <si>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</si>
  <si>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</si>
  <si>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</si>
  <si>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</si>
  <si>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</si>
  <si>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</si>
  <si>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</si>
  <si>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</si>
  <si>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</si>
  <si>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</si>
  <si>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</si>
  <si>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</si>
  <si>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</si>
  <si>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</si>
  <si>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</si>
  <si>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</si>
  <si>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</si>
  <si>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</si>
  <si>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</si>
  <si>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</si>
  <si>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</si>
  <si>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</si>
  <si>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</si>
  <si>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</si>
  <si>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</si>
  <si>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</si>
  <si>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</si>
  <si>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</si>
  <si>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</si>
  <si>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</si>
  <si>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</si>
  <si>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</si>
  <si>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</si>
  <si>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</si>
  <si>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</si>
  <si>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</si>
  <si>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</si>
  <si>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</si>
  <si>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</si>
  <si>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</si>
  <si>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</si>
  <si>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</si>
  <si>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</si>
  <si>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</si>
  <si>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</si>
  <si>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</si>
  <si>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</si>
  <si>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</si>
  <si>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</si>
  <si>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</si>
  <si>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</si>
  <si>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</si>
  <si>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</si>
  <si>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</si>
  <si>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</si>
  <si>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</si>
  <si>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</si>
  <si>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</si>
  <si>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</si>
  <si>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</si>
  <si>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</si>
  <si>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</si>
  <si>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</si>
  <si>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</si>
  <si>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</si>
  <si>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</si>
  <si>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</si>
  <si>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</si>
  <si>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</si>
  <si>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</si>
  <si>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</si>
  <si>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</si>
  <si>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</si>
  <si>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</si>
  <si>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</si>
  <si>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</si>
  <si>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</si>
  <si>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</si>
  <si>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</si>
  <si>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</si>
  <si>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</si>
  <si>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</si>
  <si>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</si>
  <si>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</si>
  <si>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</si>
  <si>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</si>
  <si>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</si>
  <si>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</si>
  <si>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</si>
  <si>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</si>
  <si>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</si>
  <si>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</si>
  <si>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</si>
  <si>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</si>
  <si>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</si>
  <si>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</si>
  <si>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</si>
  <si>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</si>
  <si>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</si>
  <si>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</si>
  <si>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</si>
  <si>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</si>
  <si>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</si>
  <si>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</si>
  <si>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</si>
  <si>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</si>
  <si>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</si>
  <si>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</si>
  <si>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</si>
  <si>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</si>
  <si>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</si>
  <si>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</si>
  <si>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</si>
  <si>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</si>
  <si>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</si>
  <si>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</si>
  <si>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</si>
  <si>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</si>
  <si>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</si>
  <si>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</si>
  <si>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</si>
  <si>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</si>
  <si>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</si>
  <si>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</si>
  <si>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</si>
  <si>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</si>
  <si>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</si>
  <si>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</si>
  <si>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</si>
  <si>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</si>
  <si>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</si>
  <si>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</si>
  <si>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</si>
  <si>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</si>
  <si>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</si>
  <si>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</si>
  <si>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</si>
  <si>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</si>
  <si>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</si>
  <si>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</si>
  <si>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</si>
  <si>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</si>
  <si>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</si>
  <si>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</si>
  <si>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</si>
  <si>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</si>
  <si>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</si>
  <si>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</si>
  <si>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</si>
  <si>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</si>
  <si>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</si>
  <si>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</si>
  <si>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</si>
  <si>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</si>
  <si>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</si>
  <si>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</si>
  <si>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</si>
  <si>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</si>
  <si>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</si>
  <si>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</si>
  <si>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</si>
  <si>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</si>
  <si>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</si>
  <si>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</si>
  <si>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</si>
  <si>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</si>
  <si>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</si>
  <si>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</si>
  <si>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</si>
  <si>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</si>
  <si>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</si>
  <si>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</si>
  <si>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</si>
  <si>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</si>
  <si>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</si>
  <si>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</si>
  <si>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</si>
  <si>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</si>
  <si>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</si>
  <si>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</si>
  <si>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</si>
  <si>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</si>
  <si>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</si>
  <si>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</si>
  <si>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</si>
  <si>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</si>
  <si>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</si>
  <si>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</si>
  <si>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</si>
  <si>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</si>
  <si>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</si>
  <si>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</si>
  <si>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</si>
  <si>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</si>
  <si>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</si>
  <si>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</si>
  <si>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</si>
  <si>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</si>
  <si>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</si>
  <si>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</si>
  <si>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</si>
  <si>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</si>
  <si>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</si>
  <si>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</si>
  <si>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</si>
  <si>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</si>
  <si>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</si>
  <si>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</si>
  <si>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</si>
  <si>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</si>
  <si>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</si>
  <si>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</si>
  <si>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</si>
  <si>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</si>
  <si>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</si>
  <si>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</si>
  <si>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</si>
  <si>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</si>
  <si>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</si>
  <si>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</si>
  <si>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</si>
  <si>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</si>
  <si>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</si>
  <si>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</si>
  <si>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</si>
  <si>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</si>
  <si>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</si>
  <si>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</si>
  <si>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</si>
  <si>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</si>
  <si>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</si>
  <si>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</si>
  <si>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</si>
  <si>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</si>
  <si>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</si>
  <si>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</si>
  <si>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</si>
  <si>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</si>
  <si>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</si>
  <si>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</si>
  <si>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</si>
  <si>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</si>
  <si>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</si>
  <si>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</si>
  <si>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</si>
  <si>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</si>
  <si>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</si>
  <si>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</si>
  <si>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</si>
  <si>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</si>
  <si>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</si>
  <si>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</si>
  <si>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</si>
  <si>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</si>
  <si>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</si>
  <si>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</si>
  <si>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</si>
  <si>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</si>
  <si>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</si>
  <si>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</si>
  <si>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</si>
  <si>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</si>
  <si>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</si>
  <si>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</si>
  <si>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</si>
  <si>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</si>
  <si>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</si>
  <si>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</si>
  <si>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</si>
  <si>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</si>
  <si>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</si>
  <si>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</si>
  <si>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</si>
  <si>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</si>
  <si>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</si>
  <si>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</si>
  <si>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</si>
  <si>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</si>
  <si>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</si>
  <si>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</si>
  <si>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</si>
  <si>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</si>
  <si>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</si>
  <si>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</si>
  <si>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</si>
  <si>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</si>
  <si>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</si>
  <si>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</si>
  <si>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</si>
  <si>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</si>
  <si>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</si>
  <si>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</si>
  <si>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</si>
  <si>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</si>
  <si>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</si>
  <si>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</si>
  <si>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</si>
  <si>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</si>
  <si>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</si>
  <si>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</si>
  <si>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</si>
  <si>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</si>
  <si>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</si>
  <si>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</si>
  <si>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</si>
  <si>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</si>
  <si>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</si>
  <si>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</si>
  <si>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</si>
  <si>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</si>
  <si>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</si>
  <si>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</si>
  <si>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</si>
  <si>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</si>
  <si>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</si>
  <si>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</si>
  <si>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</si>
  <si>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</si>
  <si>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</si>
  <si>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</si>
  <si>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</si>
  <si>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</si>
  <si>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</si>
  <si>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</si>
  <si>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</si>
  <si>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</si>
  <si>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</si>
  <si>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</si>
  <si>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</si>
  <si>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</si>
  <si>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</si>
  <si>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</si>
  <si>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</si>
  <si>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</si>
  <si>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</si>
  <si>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</si>
  <si>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</si>
  <si>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</si>
  <si>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</si>
  <si>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</si>
  <si>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</si>
  <si>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</si>
  <si>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</si>
  <si>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</si>
  <si>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</si>
  <si>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</si>
  <si>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</si>
  <si>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</si>
  <si>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</si>
  <si>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</si>
  <si>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</si>
  <si>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</si>
  <si>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</si>
  <si>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</si>
  <si>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</si>
  <si>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</si>
  <si>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</si>
  <si>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</si>
  <si>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</si>
  <si>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</si>
  <si>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</si>
  <si>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</si>
  <si>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</si>
  <si>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</si>
  <si>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</si>
  <si>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</si>
  <si>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</si>
  <si>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</si>
  <si>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</si>
  <si>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</si>
  <si>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</si>
  <si>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</si>
  <si>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</si>
  <si>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</si>
  <si>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</si>
  <si>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</si>
  <si>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</si>
  <si>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</si>
  <si>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</si>
  <si>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</si>
  <si>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</si>
  <si>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</si>
  <si>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</si>
  <si>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</si>
  <si>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</si>
  <si>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</si>
  <si>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</si>
  <si>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</si>
  <si>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</si>
  <si>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</si>
  <si>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</si>
  <si>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</si>
  <si>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</si>
  <si>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</si>
  <si>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</si>
  <si>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</si>
  <si>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</si>
  <si>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</si>
  <si>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</si>
  <si>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</si>
  <si>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</si>
  <si>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</si>
  <si>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</si>
  <si>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</si>
  <si>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</si>
  <si>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</si>
  <si>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</si>
  <si>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</si>
  <si>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</si>
  <si>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</si>
  <si>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</si>
  <si>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</si>
  <si>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</si>
  <si>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</si>
  <si>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</si>
  <si>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</si>
  <si>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</si>
  <si>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</si>
  <si>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</si>
  <si>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</si>
  <si>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</si>
  <si>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</si>
  <si>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</si>
  <si>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</si>
  <si>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</si>
  <si>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</si>
  <si>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</si>
  <si>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</si>
  <si>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</si>
  <si>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</si>
  <si>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</si>
  <si>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</si>
  <si>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</si>
  <si>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</si>
  <si>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</si>
  <si>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</si>
  <si>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</si>
  <si>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</si>
  <si>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</si>
  <si>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</si>
  <si>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</si>
  <si>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</si>
  <si>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</si>
  <si>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</si>
  <si>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</si>
  <si>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</si>
  <si>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</si>
  <si>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</si>
  <si>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</si>
  <si>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</si>
  <si>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</si>
  <si>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</si>
  <si>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</si>
  <si>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</si>
  <si>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</si>
  <si>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</si>
  <si>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</si>
  <si>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</si>
  <si>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</si>
  <si>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</si>
  <si>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</si>
  <si>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</si>
  <si>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</si>
  <si>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</si>
  <si>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</si>
  <si>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</si>
  <si>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</si>
  <si>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</si>
  <si>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</si>
  <si>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</si>
  <si>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</si>
  <si>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</si>
  <si>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</si>
  <si>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</si>
  <si>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</si>
  <si>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</si>
  <si>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</si>
  <si>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</si>
  <si>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</si>
  <si>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</si>
  <si>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</si>
  <si>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</si>
  <si>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</si>
  <si>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</si>
  <si>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</si>
  <si>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</si>
  <si>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</si>
  <si>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</si>
  <si>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</si>
  <si>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</si>
  <si>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</si>
  <si>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</si>
  <si>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</si>
  <si>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</si>
  <si>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</si>
  <si>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</si>
  <si>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</si>
  <si>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</si>
  <si>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</si>
  <si>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</si>
  <si>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</si>
  <si>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</si>
  <si>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</si>
  <si>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</si>
  <si>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</si>
  <si>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</si>
  <si>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</si>
  <si>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</si>
  <si>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</si>
  <si>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</si>
  <si>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</si>
  <si>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</si>
  <si>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</si>
  <si>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</si>
  <si>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</si>
  <si>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</si>
  <si>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</si>
  <si>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</si>
  <si>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</si>
  <si>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</si>
  <si>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</si>
  <si>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</si>
  <si>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</si>
  <si>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</si>
  <si>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</si>
  <si>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</si>
  <si>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</si>
  <si>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</si>
  <si>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</si>
  <si>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</si>
  <si>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</si>
  <si>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</si>
  <si>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</si>
  <si>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</si>
  <si>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</si>
  <si>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</si>
  <si>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</si>
  <si>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</si>
  <si>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</si>
  <si>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</si>
  <si>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</si>
  <si>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</si>
  <si>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</si>
  <si>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</si>
  <si>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</si>
  <si>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</si>
  <si>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</si>
  <si>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</si>
  <si>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</si>
  <si>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</si>
  <si>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</si>
  <si>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</si>
  <si>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</si>
  <si>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</si>
  <si>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</si>
  <si>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</si>
  <si>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</si>
  <si>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</si>
  <si>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</si>
  <si>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</si>
  <si>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</si>
  <si>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</si>
  <si>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</si>
  <si>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</si>
  <si>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</si>
  <si>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</si>
  <si>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</si>
  <si>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</si>
  <si>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</si>
  <si>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</si>
  <si>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</si>
  <si>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</si>
  <si>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</si>
  <si>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</si>
  <si>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</si>
  <si>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</si>
  <si>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</si>
  <si>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</si>
  <si>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</si>
  <si>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</si>
  <si>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</si>
  <si>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</si>
  <si>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</si>
  <si>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</si>
  <si>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</si>
  <si>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</si>
  <si>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</si>
  <si>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</si>
  <si>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</si>
  <si>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</si>
  <si>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</si>
  <si>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</si>
  <si>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</si>
  <si>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</si>
  <si>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</si>
  <si>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</si>
  <si>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</si>
  <si>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</si>
  <si>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</si>
  <si>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</si>
  <si>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</si>
  <si>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</si>
  <si>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</si>
  <si>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</si>
  <si>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</si>
  <si>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</si>
  <si>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</si>
  <si>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</si>
  <si>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</si>
  <si>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</si>
  <si>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</si>
  <si>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</si>
  <si>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</si>
  <si>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</si>
  <si>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</si>
  <si>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</si>
  <si>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</si>
  <si>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</si>
  <si>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</si>
  <si>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</si>
  <si>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</si>
  <si>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</si>
  <si>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</si>
  <si>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</si>
  <si>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</si>
  <si>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</si>
  <si>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</si>
  <si>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</si>
  <si>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</si>
  <si>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</si>
  <si>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</si>
  <si>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</si>
  <si>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</si>
  <si>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</si>
  <si>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</si>
  <si>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</si>
  <si>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</si>
  <si>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</si>
  <si>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</si>
  <si>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</si>
  <si>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</si>
  <si>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</si>
  <si>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</si>
  <si>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</si>
  <si>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</si>
  <si>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</si>
  <si>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</si>
  <si>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</si>
  <si>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</si>
  <si>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</si>
  <si>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</si>
  <si>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</si>
  <si>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</si>
  <si>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</si>
  <si>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</si>
  <si>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</si>
  <si>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</si>
  <si>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</si>
  <si>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</si>
  <si>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</si>
  <si>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</si>
  <si>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</si>
  <si>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</si>
  <si>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</si>
  <si>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</si>
  <si>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</si>
  <si>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</si>
  <si>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</si>
  <si>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</si>
  <si>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</si>
  <si>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</si>
  <si>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</si>
  <si>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</si>
  <si>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</si>
  <si>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</si>
  <si>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</si>
  <si>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</si>
  <si>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</si>
  <si>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</si>
  <si>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</si>
  <si>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</si>
  <si>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</si>
  <si>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</si>
  <si>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</si>
  <si>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</si>
  <si>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</si>
  <si>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</si>
  <si>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</si>
  <si>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</si>
  <si>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</si>
  <si>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</si>
  <si>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</si>
  <si>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</si>
  <si>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</si>
  <si>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</si>
  <si>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</si>
  <si>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</si>
  <si>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</si>
  <si>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</si>
  <si>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</si>
  <si>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</si>
  <si>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</si>
  <si>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</si>
  <si>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</si>
  <si>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</si>
  <si>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</si>
  <si>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</si>
  <si>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</si>
  <si>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</si>
  <si>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</si>
  <si>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</si>
  <si>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</si>
  <si>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</si>
  <si>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</si>
  <si>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</si>
  <si>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</si>
  <si>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</si>
  <si>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</si>
  <si>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</si>
  <si>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</si>
  <si>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</si>
  <si>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</si>
  <si>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</si>
  <si>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</si>
  <si>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</si>
  <si>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</si>
  <si>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</si>
  <si>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</si>
  <si>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</si>
  <si>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</si>
  <si>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</si>
  <si>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</si>
  <si>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</si>
  <si>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</si>
  <si>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</si>
  <si>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</si>
  <si>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</si>
  <si>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</si>
  <si>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</si>
  <si>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</si>
  <si>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</si>
  <si>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</si>
  <si>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</si>
  <si>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</si>
  <si>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</si>
  <si>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</si>
  <si>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</si>
  <si>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</si>
  <si>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</si>
  <si>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</si>
  <si>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</si>
  <si>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</si>
  <si>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</si>
  <si>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</si>
  <si>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</si>
  <si>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</si>
  <si>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</si>
  <si>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</si>
  <si>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</si>
  <si>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</si>
  <si>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</si>
  <si>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</si>
  <si>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</si>
  <si>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</si>
  <si>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</si>
  <si>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</si>
  <si>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</si>
  <si>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</si>
  <si>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</si>
  <si>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</si>
  <si>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</si>
  <si>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</si>
  <si>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</si>
  <si>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</si>
  <si>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</si>
  <si>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</si>
  <si>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</si>
  <si>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</si>
  <si>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</si>
  <si>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</si>
  <si>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</si>
  <si>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</si>
  <si>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</si>
  <si>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</si>
  <si>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</si>
  <si>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</si>
  <si>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</si>
  <si>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</si>
  <si>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</si>
  <si>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</si>
  <si>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</si>
  <si>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</si>
  <si>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</si>
  <si>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</si>
  <si>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</si>
  <si>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</si>
  <si>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</si>
  <si>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</si>
  <si>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</si>
  <si>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</si>
  <si>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</si>
  <si>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</si>
  <si>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</si>
  <si>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</si>
  <si>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</si>
  <si>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</si>
  <si>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</si>
  <si>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</si>
  <si>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</si>
  <si>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</si>
  <si>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</si>
  <si>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</si>
  <si>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</si>
  <si>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</si>
  <si>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</si>
  <si>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</si>
  <si>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</si>
  <si>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</si>
  <si>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</si>
  <si>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</si>
  <si>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</si>
  <si>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</si>
  <si>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</si>
  <si>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</si>
  <si>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</si>
  <si>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</si>
  <si>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</si>
  <si>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</si>
  <si>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</si>
  <si>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</si>
  <si>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</si>
  <si>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</si>
  <si>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</si>
  <si>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</si>
  <si>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</si>
  <si>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</si>
  <si>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</si>
  <si>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</si>
  <si>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</si>
  <si>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</si>
  <si>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</si>
  <si>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</si>
  <si>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</si>
  <si>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</si>
  <si>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</si>
  <si>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</si>
  <si>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</si>
  <si>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</si>
  <si>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</si>
  <si>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</si>
  <si>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</si>
  <si>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</si>
  <si>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</si>
  <si>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</si>
  <si>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</si>
  <si>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</si>
  <si>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</si>
  <si>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</si>
  <si>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</si>
  <si>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</si>
  <si>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</si>
  <si>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</si>
  <si>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</si>
  <si>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</si>
  <si>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</si>
  <si>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</si>
  <si>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</si>
  <si>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</si>
  <si>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</si>
  <si>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</si>
  <si>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</si>
  <si>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</si>
  <si>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</si>
  <si>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</si>
  <si>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</si>
  <si>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</si>
  <si>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</si>
  <si>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</si>
  <si>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</si>
  <si>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</si>
  <si>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</si>
  <si>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</si>
  <si>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</si>
  <si>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</si>
  <si>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</si>
  <si>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</si>
  <si>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</si>
  <si>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</si>
  <si>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</si>
  <si>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</si>
  <si>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</si>
  <si>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</si>
  <si>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</si>
  <si>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</si>
  <si>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</si>
  <si>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</si>
  <si>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</si>
  <si>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</si>
  <si>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</si>
  <si>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</si>
  <si>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</si>
  <si>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</si>
  <si>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</si>
  <si>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</si>
  <si>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</si>
  <si>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</si>
  <si>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</si>
  <si>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</si>
  <si>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</si>
  <si>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</si>
  <si>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</si>
  <si>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</si>
  <si>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</si>
  <si>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</si>
  <si>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</si>
  <si>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</si>
  <si>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</si>
  <si>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</si>
  <si>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</si>
  <si>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</si>
  <si>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</si>
  <si>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</si>
  <si>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</si>
  <si>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</si>
  <si>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</si>
  <si>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</si>
  <si>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</si>
  <si>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</si>
  <si>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</si>
  <si>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</si>
  <si>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</si>
  <si>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</si>
  <si>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</si>
  <si>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</si>
  <si>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</si>
  <si>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</si>
  <si>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</si>
  <si>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</si>
  <si>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</si>
  <si>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</si>
  <si>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</si>
  <si>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</si>
  <si>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</si>
  <si>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</si>
  <si>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</si>
  <si>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</si>
  <si>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</si>
  <si>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</si>
  <si>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</si>
  <si>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</si>
  <si>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</si>
  <si>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</si>
  <si>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</si>
  <si>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</si>
  <si>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</si>
  <si>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</si>
  <si>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</si>
  <si>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</si>
  <si>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</si>
  <si>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</si>
  <si>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</si>
  <si>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</si>
  <si>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</si>
  <si>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</si>
  <si>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</si>
  <si>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</si>
  <si>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</si>
  <si>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</si>
  <si>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</si>
  <si>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</si>
  <si>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</si>
  <si>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</si>
  <si>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</si>
  <si>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</si>
  <si>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</si>
  <si>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</si>
  <si>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</si>
  <si>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</si>
  <si>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</si>
  <si>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</si>
  <si>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</si>
  <si>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</si>
  <si>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</si>
  <si>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</si>
  <si>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</si>
  <si>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</si>
  <si>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</si>
  <si>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</si>
  <si>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</si>
  <si>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</si>
  <si>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</si>
  <si>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</si>
  <si>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</si>
  <si>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</si>
  <si>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</si>
  <si>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</si>
  <si>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</si>
  <si>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</si>
  <si>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</si>
  <si>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</si>
  <si>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</si>
  <si>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</si>
  <si>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</si>
  <si>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</si>
  <si>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</si>
  <si>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</si>
  <si>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</si>
  <si>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</si>
  <si>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</si>
  <si>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</si>
  <si>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</si>
  <si>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</si>
  <si>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</si>
  <si>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</si>
  <si>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</si>
  <si>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</si>
  <si>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</si>
  <si>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</si>
  <si>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</si>
  <si>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</si>
  <si>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</si>
  <si>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</si>
  <si>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</si>
  <si>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</si>
  <si>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</si>
  <si>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</si>
  <si>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</si>
  <si>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</si>
  <si>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</si>
  <si>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</si>
  <si>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</si>
  <si>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</si>
  <si>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</si>
  <si>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</si>
  <si>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</si>
  <si>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</si>
  <si>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</si>
  <si>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</si>
  <si>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</si>
  <si>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</si>
  <si>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</si>
  <si>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</si>
  <si>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</si>
  <si>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</si>
  <si>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</si>
  <si>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</si>
  <si>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</si>
  <si>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</si>
  <si>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</si>
  <si>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</si>
  <si>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</si>
  <si>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</si>
  <si>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</si>
  <si>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</si>
  <si>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</si>
  <si>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</si>
  <si>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</si>
  <si>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</si>
  <si>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</si>
  <si>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</si>
  <si>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</si>
  <si>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</si>
  <si>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</si>
  <si>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</si>
  <si>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</si>
  <si>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</si>
  <si>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</si>
  <si>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</si>
  <si>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</si>
  <si>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</si>
  <si>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</si>
  <si>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</si>
  <si>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</si>
  <si>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</si>
  <si>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</si>
  <si>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</si>
  <si>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</si>
  <si>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</si>
  <si>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</si>
  <si>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</si>
  <si>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</si>
  <si>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</si>
  <si>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</si>
  <si>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</si>
  <si>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</si>
  <si>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</si>
  <si>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</si>
  <si>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</si>
  <si>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</si>
  <si>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</si>
  <si>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</si>
  <si>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</si>
  <si>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</si>
  <si>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</si>
  <si>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</si>
  <si>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</si>
  <si>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</si>
  <si>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</si>
  <si>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</si>
  <si>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</si>
  <si>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</si>
  <si>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</si>
  <si>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</si>
  <si>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</si>
  <si>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</si>
  <si>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</si>
  <si>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</si>
  <si>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</si>
  <si>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</si>
  <si>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</si>
  <si>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</si>
  <si>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</si>
  <si>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</si>
  <si>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</si>
  <si>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</si>
  <si>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</si>
  <si>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</si>
  <si>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</si>
  <si>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</si>
  <si>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</si>
  <si>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</si>
  <si>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</si>
  <si>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</si>
  <si>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</si>
  <si>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</si>
  <si>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</si>
  <si>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</si>
  <si>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</si>
  <si>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</si>
  <si>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</si>
  <si>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</si>
  <si>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</si>
  <si>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</si>
  <si>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</si>
  <si>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</si>
  <si>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</si>
  <si>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</si>
  <si>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</si>
  <si>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</si>
  <si>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</si>
  <si>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</si>
  <si>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</si>
  <si>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</si>
  <si>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</si>
  <si>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</si>
  <si>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</si>
  <si>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</si>
  <si>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</si>
  <si>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</si>
  <si>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</si>
  <si>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</si>
  <si>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</si>
  <si>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</si>
  <si>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</si>
  <si>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</si>
  <si>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</si>
  <si>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</si>
  <si>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</si>
  <si>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</si>
  <si>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</si>
  <si>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</si>
  <si>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</si>
  <si>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</si>
  <si>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</si>
  <si>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</si>
  <si>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</si>
  <si>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</si>
  <si>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</si>
  <si>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</si>
  <si>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</si>
  <si>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</si>
  <si>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</si>
  <si>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</si>
  <si>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</si>
  <si>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</si>
  <si>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</si>
  <si>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</si>
  <si>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</si>
  <si>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</si>
  <si>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</si>
  <si>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</si>
  <si>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</si>
  <si>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</si>
  <si>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</si>
  <si>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</si>
  <si>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</si>
  <si>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</si>
  <si>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</si>
  <si>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</si>
  <si>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</si>
  <si>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</si>
  <si>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</si>
  <si>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</si>
  <si>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</si>
  <si>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</si>
  <si>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</si>
  <si>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</si>
  <si>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</si>
  <si>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</si>
  <si>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</si>
  <si>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</si>
  <si>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</si>
  <si>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</si>
  <si>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</si>
  <si>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</si>
  <si>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</si>
  <si>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</si>
  <si>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</si>
  <si>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</si>
  <si>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</si>
  <si>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</si>
  <si>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</si>
  <si>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</si>
  <si>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</si>
  <si>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</si>
  <si>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</si>
  <si>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</si>
  <si>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</si>
  <si>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</si>
  <si>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</si>
  <si>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</si>
  <si>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</si>
  <si>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</si>
  <si>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</si>
  <si>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</si>
  <si>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</si>
  <si>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</si>
  <si>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</si>
  <si>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</si>
  <si>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</si>
  <si>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</si>
  <si>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</si>
  <si>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</si>
  <si>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</si>
  <si>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</si>
  <si>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</si>
  <si>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</si>
  <si>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</si>
  <si>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</si>
  <si>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</si>
  <si>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</si>
  <si>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</si>
  <si>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</si>
  <si>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</si>
  <si>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</si>
  <si>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</si>
  <si>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</si>
  <si>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</si>
  <si>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</si>
  <si>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</si>
  <si>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</si>
  <si>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</si>
  <si>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</si>
  <si>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</si>
  <si>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</si>
  <si>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</si>
  <si>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</si>
  <si>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</si>
  <si>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</si>
  <si>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</si>
  <si>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</si>
  <si>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</si>
  <si>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</si>
  <si>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</si>
  <si>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</si>
  <si>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</si>
  <si>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</si>
  <si>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</si>
  <si>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</si>
  <si>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</si>
  <si>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</si>
  <si>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</si>
  <si>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</si>
  <si>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</si>
  <si>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</si>
  <si>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</si>
  <si>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</si>
  <si>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</si>
  <si>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</si>
  <si>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</si>
  <si>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</si>
  <si>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</si>
  <si>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</si>
  <si>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</si>
  <si>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</si>
  <si>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</si>
  <si>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</si>
  <si>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</si>
  <si>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</si>
  <si>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</si>
  <si>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</si>
  <si>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</si>
  <si>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</si>
  <si>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</si>
  <si>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</si>
  <si>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</si>
  <si>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</si>
  <si>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</si>
  <si>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</si>
  <si>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</si>
  <si>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</si>
  <si>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</si>
  <si>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</si>
  <si>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</si>
  <si>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</si>
  <si>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</si>
  <si>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</si>
  <si>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</si>
  <si>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</si>
  <si>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</si>
  <si>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</si>
  <si>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</si>
  <si>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</si>
  <si>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</si>
  <si>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</si>
  <si>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</si>
  <si>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</si>
  <si>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</si>
  <si>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</si>
  <si>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</si>
  <si>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</si>
  <si>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</si>
  <si>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</si>
  <si>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</si>
  <si>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</si>
  <si>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</si>
  <si>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</si>
  <si>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</si>
  <si>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</si>
  <si>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</si>
  <si>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</si>
  <si>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</si>
  <si>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</si>
  <si>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</si>
  <si>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</si>
  <si>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</si>
  <si>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</si>
  <si>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</si>
  <si>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</si>
  <si>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</si>
  <si>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</si>
  <si>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</si>
  <si>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</si>
  <si>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</si>
  <si>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</si>
  <si>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</si>
  <si>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</si>
  <si>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</si>
  <si>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</si>
  <si>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</si>
  <si>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</si>
  <si>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</si>
  <si>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</si>
  <si>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</si>
  <si>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</si>
  <si>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</si>
  <si>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</si>
  <si>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</si>
  <si>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</si>
  <si>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</si>
  <si>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</si>
  <si>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</si>
  <si>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</si>
  <si>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</si>
  <si>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</si>
  <si>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</si>
  <si>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</si>
  <si>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</si>
  <si>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</si>
  <si>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</si>
  <si>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</si>
  <si>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</si>
  <si>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</si>
  <si>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</si>
  <si>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</si>
  <si>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</si>
  <si>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</si>
  <si>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</si>
  <si>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</si>
  <si>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</si>
  <si>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</si>
  <si>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</si>
  <si>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</si>
  <si>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</si>
  <si>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</si>
  <si>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</si>
  <si>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</si>
  <si>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</si>
  <si>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</si>
  <si>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</si>
  <si>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</si>
  <si>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</si>
  <si>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</si>
  <si>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</si>
  <si>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</si>
  <si>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</si>
  <si>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</si>
  <si>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</si>
  <si>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</si>
  <si>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</si>
  <si>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</si>
  <si>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</si>
  <si>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</si>
  <si>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</si>
  <si>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</si>
  <si>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</si>
  <si>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</si>
  <si>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</si>
  <si>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</si>
  <si>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</si>
  <si>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</si>
  <si>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</si>
  <si>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</si>
  <si>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</si>
  <si>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</si>
  <si>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</si>
  <si>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</si>
  <si>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</si>
  <si>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</si>
  <si>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</si>
  <si>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</si>
  <si>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</si>
  <si>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</si>
  <si>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</si>
  <si>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</si>
  <si>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</si>
  <si>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</si>
  <si>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</si>
  <si>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</si>
  <si>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</si>
  <si>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</si>
  <si>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</si>
  <si>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</si>
  <si>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</si>
  <si>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</si>
  <si>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</si>
  <si>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</si>
  <si>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</si>
  <si>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</si>
  <si>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</si>
  <si>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</si>
  <si>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</si>
  <si>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</si>
  <si>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</si>
  <si>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</si>
  <si>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</si>
  <si>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</si>
  <si>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</si>
  <si>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</si>
  <si>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</si>
  <si>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</si>
  <si>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</si>
  <si>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</si>
  <si>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</si>
  <si>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</si>
  <si>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</si>
  <si>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</si>
  <si>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</si>
  <si>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</si>
  <si>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</si>
  <si>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</si>
  <si>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</si>
  <si>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</si>
  <si>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</si>
  <si>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</si>
  <si>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</si>
  <si>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</si>
  <si>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</si>
  <si>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</si>
  <si>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</si>
  <si>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</si>
  <si>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</si>
  <si>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</si>
  <si>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</si>
  <si>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</si>
  <si>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</si>
  <si>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</si>
  <si>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</si>
  <si>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</si>
  <si>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</si>
  <si>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</si>
  <si>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</si>
  <si>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</si>
  <si>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</si>
  <si>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</si>
  <si>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</si>
  <si>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</si>
  <si>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</si>
  <si>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</si>
  <si>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</si>
  <si>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</si>
  <si>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</si>
  <si>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</si>
  <si>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</si>
  <si>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</si>
  <si>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</si>
  <si>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</si>
  <si>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</si>
  <si>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</si>
  <si>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</si>
  <si>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</si>
  <si>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</si>
  <si>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</si>
  <si>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</si>
  <si>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</si>
  <si>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</si>
  <si>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</si>
  <si>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</si>
  <si>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</si>
  <si>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</si>
  <si>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</si>
  <si>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</si>
  <si>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</si>
  <si>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</si>
  <si>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</si>
  <si>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</si>
  <si>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</si>
  <si>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</si>
  <si>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</si>
  <si>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</si>
  <si>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</si>
  <si>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</si>
  <si>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</si>
  <si>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</si>
  <si>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</si>
  <si>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</si>
  <si>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</si>
  <si>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</si>
  <si>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</si>
  <si>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</si>
  <si>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</si>
  <si>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</si>
  <si>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</si>
  <si>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</si>
  <si>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</si>
  <si>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</si>
  <si>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</si>
  <si>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</si>
  <si>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</si>
  <si>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</si>
  <si>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</si>
  <si>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</si>
  <si>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</si>
  <si>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</si>
  <si>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</si>
  <si>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</si>
  <si>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</si>
  <si>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</si>
  <si>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</si>
  <si>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</si>
  <si>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</si>
  <si>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</si>
  <si>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</si>
  <si>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</si>
  <si>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</si>
  <si>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</si>
  <si>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</si>
  <si>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</si>
  <si>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</si>
  <si>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</si>
  <si>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</si>
  <si>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</si>
  <si>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</si>
  <si>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</si>
  <si>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</si>
  <si>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</si>
  <si>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</si>
  <si>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</si>
  <si>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</si>
  <si>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</si>
  <si>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</si>
  <si>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</si>
  <si>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</si>
  <si>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</si>
  <si>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</si>
  <si>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</si>
  <si>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</si>
  <si>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</si>
  <si>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</si>
  <si>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</si>
  <si>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</si>
  <si>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</si>
  <si>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</si>
  <si>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</si>
  <si>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</si>
  <si>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</si>
  <si>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</si>
  <si>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</si>
  <si>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</si>
  <si>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</si>
  <si>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</si>
  <si>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</si>
  <si>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</si>
  <si>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</si>
  <si>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</si>
  <si>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</si>
  <si>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</si>
  <si>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</si>
  <si>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</si>
  <si>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</si>
  <si>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</si>
  <si>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</si>
  <si>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</si>
  <si>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</si>
  <si>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</si>
  <si>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</si>
  <si>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</si>
  <si>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</si>
  <si>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</si>
  <si>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</si>
  <si>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</si>
  <si>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</si>
  <si>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</si>
  <si>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</si>
  <si>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</si>
  <si>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</si>
  <si>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</si>
  <si>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</si>
  <si>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</si>
  <si>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</si>
  <si>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</si>
  <si>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</si>
  <si>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</si>
  <si>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</si>
  <si>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</si>
  <si>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</si>
  <si>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</si>
  <si>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</si>
  <si>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</si>
  <si>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</si>
  <si>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</si>
  <si>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</si>
  <si>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</si>
  <si>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</si>
  <si>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</si>
  <si>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</si>
  <si>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</si>
  <si>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</si>
  <si>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</si>
  <si>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</si>
  <si>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</si>
  <si>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</si>
  <si>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</si>
  <si>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</si>
  <si>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</si>
  <si>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</si>
  <si>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</si>
  <si>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</si>
  <si>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</si>
  <si>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</si>
  <si>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</si>
  <si>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</si>
  <si>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</si>
  <si>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</si>
  <si>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</si>
  <si>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</si>
  <si>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</si>
  <si>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</si>
  <si>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</si>
  <si>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</si>
  <si>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</si>
  <si>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</si>
  <si>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</si>
  <si>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</si>
  <si>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</si>
  <si>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</si>
  <si>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</si>
  <si>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</si>
  <si>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</si>
  <si>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</si>
  <si>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</si>
  <si>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</si>
  <si>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</si>
  <si>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</si>
  <si>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</si>
  <si>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</si>
  <si>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</si>
  <si>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</si>
  <si>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</si>
  <si>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</si>
  <si>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</si>
  <si>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</si>
  <si>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</si>
  <si>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</si>
  <si>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</si>
  <si>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</si>
  <si>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</si>
  <si>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</si>
  <si>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</si>
  <si>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</si>
  <si>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</si>
  <si>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</si>
  <si>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</si>
  <si>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</si>
  <si>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</si>
  <si>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</si>
  <si>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</si>
  <si>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</si>
  <si>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</si>
  <si>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</si>
  <si>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</si>
  <si>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</si>
  <si>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</si>
  <si>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</si>
  <si>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</si>
  <si>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</si>
  <si>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</si>
  <si>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</si>
  <si>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</si>
  <si>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</si>
  <si>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</si>
  <si>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</si>
  <si>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</si>
  <si>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</si>
  <si>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</si>
  <si>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</si>
  <si>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</si>
  <si>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</si>
  <si>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</si>
  <si>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</si>
  <si>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</si>
  <si>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</si>
  <si>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</si>
  <si>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</si>
  <si>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</si>
  <si>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</si>
  <si>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</si>
  <si>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</si>
  <si>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</si>
  <si>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</si>
  <si>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</si>
  <si>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</si>
  <si>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</si>
  <si>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</si>
  <si>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</si>
  <si>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</si>
  <si>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</si>
  <si>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</si>
  <si>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</si>
  <si>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</si>
  <si>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</si>
  <si>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</si>
  <si>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</si>
  <si>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</si>
  <si>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</si>
  <si>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</si>
  <si>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</si>
  <si>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</si>
  <si>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</si>
  <si>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</si>
  <si>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</si>
  <si>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</si>
  <si>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</si>
  <si>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</si>
  <si>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</si>
  <si>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</si>
  <si>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</si>
  <si>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</si>
  <si>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</si>
  <si>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</si>
  <si>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</si>
  <si>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</si>
  <si>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</si>
  <si>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</si>
  <si>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</si>
  <si>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</si>
  <si>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</si>
  <si>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</si>
  <si>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</si>
  <si>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</si>
  <si>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</si>
  <si>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</si>
  <si>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</si>
  <si>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</si>
  <si>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</si>
  <si>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</si>
  <si>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</si>
  <si>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</si>
  <si>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</si>
  <si>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</si>
  <si>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</si>
  <si>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</si>
  <si>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</si>
  <si>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</si>
  <si>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</si>
  <si>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</si>
  <si>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</si>
  <si>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</si>
  <si>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</si>
  <si>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</si>
  <si>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</si>
  <si>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</si>
  <si>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</si>
  <si>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</si>
  <si>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</si>
  <si>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</si>
  <si>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</si>
  <si>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</si>
  <si>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</si>
  <si>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</si>
  <si>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</si>
  <si>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</si>
  <si>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</si>
  <si>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</si>
  <si>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</si>
  <si>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</si>
  <si>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</si>
  <si>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</si>
  <si>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</si>
  <si>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</si>
  <si>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</si>
  <si>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</si>
  <si>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</si>
  <si>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</si>
  <si>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</si>
  <si>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</si>
  <si>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</si>
  <si>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</si>
  <si>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</si>
  <si>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</si>
  <si>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</si>
  <si>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</si>
  <si>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</si>
  <si>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</si>
  <si>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</si>
  <si>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</si>
  <si>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</si>
  <si>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</si>
  <si>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</si>
  <si>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</si>
  <si>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</si>
  <si>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</si>
  <si>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</si>
  <si>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</si>
  <si>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</si>
  <si>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</si>
  <si>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</si>
  <si>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</si>
  <si>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</si>
  <si>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</si>
  <si>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</si>
  <si>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</si>
  <si>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</si>
  <si>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</si>
  <si>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</si>
  <si>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</si>
  <si>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</si>
  <si>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</si>
  <si>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</si>
  <si>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</si>
  <si>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</si>
  <si>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</si>
  <si>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</si>
  <si>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</si>
  <si>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</si>
  <si>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</si>
  <si>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</si>
  <si>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</si>
  <si>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</si>
  <si>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</si>
  <si>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</si>
  <si>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</si>
  <si>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</si>
  <si>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</si>
  <si>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</si>
  <si>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</si>
  <si>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</si>
  <si>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</si>
  <si>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</si>
  <si>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</si>
  <si>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</si>
  <si>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</si>
  <si>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</si>
  <si>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</si>
  <si>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</si>
  <si>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</si>
  <si>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</si>
  <si>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</si>
  <si>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</si>
  <si>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</si>
  <si>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</si>
  <si>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</si>
  <si>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</si>
  <si>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</si>
  <si>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</si>
  <si>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</si>
  <si>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</si>
  <si>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</si>
  <si>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</si>
  <si>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</si>
  <si>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</si>
  <si>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</si>
  <si>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</si>
  <si>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</si>
  <si>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</si>
  <si>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</si>
  <si>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</si>
  <si>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</si>
  <si>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</si>
  <si>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</si>
  <si>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</si>
  <si>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</si>
  <si>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</si>
  <si>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</si>
  <si>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</si>
  <si>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</si>
  <si>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</si>
  <si>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</si>
  <si>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</si>
  <si>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</si>
  <si>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</si>
  <si>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</si>
  <si>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</si>
  <si>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</si>
  <si>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</si>
  <si>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</si>
  <si>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</si>
  <si>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</si>
  <si>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</si>
  <si>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</si>
  <si>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</si>
  <si>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</si>
  <si>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</si>
  <si>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</si>
  <si>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</si>
  <si>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</si>
  <si>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</si>
  <si>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</si>
  <si>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</si>
  <si>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</si>
  <si>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</si>
  <si>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</si>
  <si>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</si>
  <si>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</si>
  <si>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</si>
  <si>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</si>
  <si>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</si>
  <si>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</si>
  <si>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</si>
  <si>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</si>
  <si>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</si>
  <si>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</si>
  <si>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</si>
  <si>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</si>
  <si>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</si>
  <si>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</si>
  <si>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</si>
  <si>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</si>
  <si>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</si>
  <si>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</si>
  <si>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</si>
  <si>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</si>
  <si>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</si>
  <si>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</si>
  <si>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</si>
  <si>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</si>
  <si>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</si>
  <si>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</si>
  <si>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</si>
  <si>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</si>
  <si>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</si>
  <si>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</si>
  <si>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</si>
  <si>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</si>
  <si>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</si>
  <si>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</si>
  <si>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</si>
  <si>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</si>
  <si>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</si>
  <si>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</si>
  <si>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</si>
  <si>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</si>
  <si>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</si>
  <si>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</si>
  <si>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</si>
  <si>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</si>
  <si>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</si>
  <si>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</si>
  <si>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</si>
  <si>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</si>
  <si>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</si>
  <si>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</si>
  <si>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</si>
  <si>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</si>
  <si>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</si>
  <si>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</si>
  <si>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</si>
  <si>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</si>
  <si>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</si>
  <si>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</si>
  <si>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</si>
  <si>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</si>
  <si>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</si>
  <si>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</si>
  <si>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</si>
  <si>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</si>
  <si>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</si>
  <si>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</si>
  <si>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</si>
  <si>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</si>
  <si>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</si>
  <si>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</si>
  <si>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</si>
  <si>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</si>
  <si>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</si>
  <si>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</si>
  <si>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</si>
  <si>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</si>
  <si>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</si>
  <si>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</si>
  <si>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</si>
  <si>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</si>
  <si>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</si>
  <si>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</si>
  <si>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</si>
  <si>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</si>
  <si>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</si>
  <si>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</si>
  <si>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</si>
  <si>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</si>
  <si>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</si>
  <si>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</si>
  <si>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</si>
  <si>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</si>
  <si>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</si>
  <si>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</si>
  <si>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</si>
  <si>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</si>
  <si>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</si>
  <si>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</si>
  <si>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</si>
  <si>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</si>
  <si>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</si>
  <si>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</si>
  <si>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</si>
  <si>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</si>
  <si>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</si>
  <si>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</si>
  <si>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</si>
  <si>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</si>
  <si>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</si>
  <si>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</si>
  <si>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</si>
  <si>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</si>
  <si>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</si>
  <si>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</si>
  <si>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</si>
  <si>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</si>
  <si>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</si>
  <si>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</si>
  <si>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</si>
  <si>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</si>
  <si>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</si>
  <si>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</si>
  <si>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</si>
  <si>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</si>
  <si>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</si>
  <si>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</si>
  <si>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</si>
  <si>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</si>
  <si>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</si>
  <si>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</si>
  <si>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</si>
  <si>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</si>
  <si>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</si>
  <si>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</si>
  <si>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</si>
  <si>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</si>
  <si>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</si>
  <si>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</si>
  <si>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</si>
  <si>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</si>
  <si>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</si>
  <si>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</si>
  <si>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</si>
  <si>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</si>
  <si>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</si>
  <si>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</si>
  <si>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</si>
  <si>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</si>
  <si>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</si>
  <si>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</si>
  <si>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</si>
  <si>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</si>
  <si>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</si>
  <si>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</si>
  <si>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</si>
  <si>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</si>
  <si>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</si>
  <si>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</si>
  <si>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</si>
  <si>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</si>
  <si>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</si>
  <si>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</si>
  <si>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</si>
  <si>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</si>
  <si>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</si>
  <si>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</si>
  <si>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</si>
  <si>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</si>
  <si>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</si>
  <si>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</si>
  <si>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</si>
  <si>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</si>
  <si>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</si>
  <si>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</si>
  <si>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</si>
  <si>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</si>
  <si>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</si>
  <si>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</si>
  <si>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</si>
  <si>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</si>
  <si>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</si>
  <si>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</si>
  <si>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</si>
  <si>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</si>
  <si>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</si>
  <si>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</si>
  <si>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</si>
  <si>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</si>
  <si>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</si>
  <si>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</si>
  <si>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</si>
  <si>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</si>
  <si>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</si>
  <si>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</si>
  <si>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</si>
  <si>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</si>
  <si>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</si>
  <si>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</si>
  <si>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</si>
  <si>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</si>
  <si>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</si>
  <si>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</si>
  <si>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</si>
  <si>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</si>
  <si>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</si>
  <si>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</si>
  <si>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</si>
  <si>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</si>
  <si>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</si>
  <si>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</si>
  <si>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</si>
  <si>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</si>
  <si>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</si>
  <si>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</si>
  <si>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</si>
  <si>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</si>
  <si>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</si>
  <si>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</si>
  <si>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</si>
  <si>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</si>
  <si>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</si>
  <si>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</si>
  <si>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</si>
  <si>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</si>
  <si>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</si>
  <si>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</si>
  <si>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</si>
  <si>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</si>
  <si>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</si>
  <si>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</si>
  <si>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</si>
  <si>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</si>
  <si>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</si>
  <si>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</si>
  <si>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</si>
  <si>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</si>
  <si>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</si>
  <si>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</si>
  <si>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</si>
  <si>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</si>
  <si>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</si>
  <si>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</si>
  <si>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</si>
  <si>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</si>
  <si>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</si>
  <si>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</si>
  <si>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</si>
  <si>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</si>
  <si>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</si>
  <si>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</si>
  <si>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</si>
  <si>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</si>
  <si>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</si>
  <si>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</si>
  <si>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</si>
  <si>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</si>
  <si>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</si>
  <si>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</si>
  <si>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</si>
  <si>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</si>
  <si>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</si>
  <si>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</si>
  <si>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</si>
  <si>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</si>
  <si>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</si>
  <si>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</si>
  <si>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</si>
  <si>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</si>
  <si>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</si>
  <si>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</si>
  <si>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</si>
  <si>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</si>
  <si>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</si>
  <si>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</si>
  <si>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</si>
  <si>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</si>
  <si>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</si>
  <si>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</si>
  <si>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</si>
  <si>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</si>
  <si>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</si>
  <si>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</si>
  <si>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</si>
  <si>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</si>
  <si>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</si>
  <si>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</si>
  <si>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</si>
  <si>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</si>
  <si>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</si>
  <si>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</si>
  <si>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</si>
  <si>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</si>
  <si>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</si>
  <si>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</si>
  <si>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</si>
  <si>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</si>
  <si>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</si>
  <si>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</si>
  <si>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</si>
  <si>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</si>
  <si>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</si>
  <si>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</si>
  <si>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</si>
  <si>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</si>
  <si>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</si>
  <si>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</si>
  <si>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</si>
  <si>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</si>
  <si>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</si>
  <si>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</si>
  <si>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</si>
  <si>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</si>
  <si>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</si>
  <si>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</si>
  <si>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</si>
  <si>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</si>
  <si>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</si>
  <si>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</si>
  <si>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</si>
  <si>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</si>
  <si>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</si>
  <si>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</si>
  <si>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</si>
  <si>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</si>
  <si>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</si>
  <si>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</si>
  <si>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</si>
  <si>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</si>
  <si>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</si>
  <si>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</si>
  <si>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</si>
  <si>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</si>
  <si>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</si>
  <si>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</si>
  <si>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</si>
  <si>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</si>
  <si>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</si>
  <si>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</si>
  <si>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</si>
  <si>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</si>
  <si>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</si>
  <si>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</si>
  <si>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</si>
  <si>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</si>
  <si>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</si>
  <si>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</si>
  <si>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</si>
  <si>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</si>
  <si>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</si>
  <si>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</si>
  <si>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</si>
  <si>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</si>
  <si>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</si>
  <si>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</si>
  <si>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</si>
  <si>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</si>
  <si>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</si>
  <si>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</si>
  <si>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</si>
  <si>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</si>
  <si>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</si>
  <si>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</si>
  <si>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</si>
  <si>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</si>
  <si>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</si>
  <si>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</si>
  <si>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</si>
  <si>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</si>
  <si>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</si>
  <si>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</si>
  <si>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</si>
  <si>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</si>
  <si>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</si>
  <si>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</si>
  <si>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</si>
  <si>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</si>
  <si>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</si>
  <si>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</si>
  <si>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</si>
  <si>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</si>
  <si>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</si>
  <si>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</si>
  <si>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</si>
  <si>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</si>
  <si>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</si>
  <si>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</si>
  <si>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</si>
  <si>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</si>
  <si>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</si>
  <si>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</si>
  <si>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</si>
  <si>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</si>
  <si>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</si>
  <si>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</si>
  <si>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</si>
  <si>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</si>
  <si>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</si>
  <si>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</si>
  <si>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</si>
  <si>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</si>
  <si>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</si>
  <si>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</si>
  <si>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</si>
  <si>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</si>
  <si>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</si>
  <si>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</si>
  <si>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</si>
  <si>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</si>
  <si>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</si>
  <si>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</si>
  <si>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</si>
  <si>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</si>
  <si>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</si>
  <si>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</si>
  <si>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</si>
  <si>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</si>
  <si>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</si>
  <si>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</si>
  <si>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</si>
  <si>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</si>
  <si>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</si>
  <si>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</si>
  <si>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</si>
  <si>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</si>
  <si>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</si>
  <si>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</si>
  <si>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</si>
  <si>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</si>
  <si>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</si>
  <si>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</si>
  <si>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</si>
  <si>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</si>
  <si>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</si>
  <si>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</si>
  <si>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</si>
  <si>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</si>
  <si>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</si>
  <si>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</si>
  <si>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</si>
  <si>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</si>
  <si>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</si>
  <si>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</si>
  <si>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</si>
  <si>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</si>
  <si>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</si>
  <si>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</si>
  <si>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</si>
  <si>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</si>
  <si>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</si>
  <si>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</si>
  <si>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</si>
  <si>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</si>
  <si>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</si>
  <si>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</si>
  <si>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</si>
  <si>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</si>
  <si>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</si>
  <si>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</si>
  <si>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</si>
  <si>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</si>
  <si>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</si>
  <si>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</si>
  <si>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</si>
  <si>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</si>
  <si>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</si>
  <si>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</si>
  <si>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</si>
  <si>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</si>
  <si>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</si>
  <si>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</si>
  <si>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</si>
  <si>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</si>
  <si>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</si>
  <si>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</si>
  <si>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</si>
  <si>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</si>
  <si>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</si>
  <si>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</si>
  <si>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</si>
  <si>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</si>
  <si>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</si>
  <si>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</si>
  <si>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</si>
  <si>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</si>
  <si>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</si>
  <si>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</si>
  <si>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</si>
  <si>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</si>
  <si>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</si>
  <si>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</si>
  <si>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</si>
  <si>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</si>
  <si>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</si>
  <si>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</si>
  <si>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</si>
  <si>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</si>
  <si>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</si>
  <si>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</si>
  <si>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</si>
  <si>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</si>
  <si>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</si>
  <si>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</si>
  <si>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</si>
  <si>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</si>
  <si>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</si>
  <si>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</si>
  <si>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</si>
  <si>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</si>
  <si>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</si>
  <si>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</si>
  <si>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</si>
  <si>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</si>
  <si>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</si>
  <si>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</si>
  <si>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</si>
  <si>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</si>
  <si>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</si>
  <si>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</si>
  <si>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</si>
  <si>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</si>
  <si>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</si>
  <si>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</si>
  <si>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</si>
  <si>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</si>
  <si>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</si>
  <si>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</si>
  <si>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</si>
  <si>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</si>
  <si>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</si>
  <si>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</si>
  <si>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</si>
  <si>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</si>
  <si>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</si>
  <si>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</si>
  <si>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</si>
  <si>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</si>
  <si>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</si>
  <si>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</si>
  <si>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</si>
  <si>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</si>
  <si>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</si>
  <si>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</si>
  <si>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</si>
  <si>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</si>
  <si>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</si>
  <si>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</si>
  <si>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</si>
  <si>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</si>
  <si>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</si>
  <si>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</si>
  <si>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</si>
  <si>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</si>
  <si>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</si>
  <si>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</si>
  <si>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</si>
  <si>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</si>
  <si>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</si>
  <si>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</si>
  <si>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</si>
  <si>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</si>
  <si>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</si>
  <si>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</si>
  <si>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</si>
  <si>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</si>
  <si>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</si>
  <si>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</si>
  <si>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</si>
  <si>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</si>
  <si>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</si>
  <si>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</si>
  <si>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</si>
  <si>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</si>
  <si>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</si>
  <si>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</si>
  <si>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</si>
  <si>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</si>
  <si>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</si>
  <si>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</si>
  <si>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</si>
  <si>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</si>
  <si>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</si>
  <si>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</si>
  <si>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</si>
  <si>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</si>
  <si>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</si>
  <si>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</si>
  <si>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</si>
  <si>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</si>
  <si>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</si>
  <si>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</si>
  <si>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</si>
  <si>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</si>
  <si>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</si>
  <si>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</si>
  <si>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</si>
  <si>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</si>
  <si>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</si>
  <si>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</si>
  <si>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</si>
  <si>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</si>
  <si>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</si>
  <si>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</si>
  <si>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</si>
  <si>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</si>
  <si>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</si>
  <si>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</si>
  <si>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</si>
  <si>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</si>
  <si>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</si>
  <si>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</si>
  <si>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</si>
  <si>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</si>
  <si>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</si>
  <si>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</si>
  <si>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</si>
  <si>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</si>
  <si>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</si>
  <si>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</si>
  <si>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</si>
  <si>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</si>
  <si>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</si>
  <si>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</si>
  <si>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</si>
  <si>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</si>
  <si>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</si>
  <si>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</si>
  <si>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</si>
  <si>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</si>
  <si>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</si>
  <si>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</si>
  <si>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</si>
  <si>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</si>
  <si>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</si>
  <si>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</si>
  <si>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</si>
  <si>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</si>
  <si>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</si>
  <si>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</si>
  <si>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</si>
  <si>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</si>
  <si>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</si>
  <si>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</si>
  <si>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</si>
  <si>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</si>
  <si>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</si>
  <si>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</si>
  <si>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</si>
  <si>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</si>
  <si>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</si>
  <si>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</si>
  <si>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</si>
  <si>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</si>
  <si>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</si>
  <si>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</si>
  <si>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</si>
  <si>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</si>
  <si>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</si>
  <si>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</si>
  <si>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</si>
  <si>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</si>
  <si>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</si>
  <si>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</si>
  <si>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</si>
  <si>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</si>
  <si>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</si>
  <si>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</si>
  <si>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</si>
  <si>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</si>
  <si>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</si>
  <si>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</si>
  <si>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</si>
  <si>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</si>
  <si>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</si>
  <si>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</si>
  <si>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</si>
  <si>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</si>
  <si>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</si>
  <si>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</si>
  <si>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</si>
  <si>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</si>
  <si>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</si>
  <si>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</si>
  <si>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</si>
  <si>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</si>
  <si>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</si>
  <si>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</si>
  <si>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</si>
  <si>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</si>
  <si>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</si>
  <si>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</si>
  <si>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</si>
  <si>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</si>
  <si>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</si>
  <si>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</si>
  <si>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</si>
  <si>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</si>
  <si>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</si>
  <si>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</si>
  <si>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</si>
  <si>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</si>
  <si>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</si>
  <si>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</si>
  <si>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</si>
  <si>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</si>
  <si>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</si>
  <si>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</si>
  <si>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</si>
  <si>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</si>
  <si>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</si>
  <si>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</si>
  <si>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</si>
  <si>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</si>
  <si>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</si>
  <si>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</si>
  <si>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</si>
  <si>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</si>
  <si>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</si>
  <si>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</si>
  <si>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</si>
  <si>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</si>
  <si>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</si>
  <si>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</si>
  <si>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</si>
  <si>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</si>
  <si>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</si>
  <si>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</si>
  <si>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</si>
  <si>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</si>
  <si>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</si>
  <si>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</si>
  <si>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</si>
  <si>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</si>
  <si>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</si>
  <si>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</si>
  <si>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</si>
  <si>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</si>
  <si>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</si>
  <si>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</si>
  <si>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</si>
  <si>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</si>
  <si>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</si>
  <si>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</si>
  <si>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</si>
  <si>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</si>
  <si>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</si>
  <si>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</si>
  <si>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</si>
  <si>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</si>
  <si>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</si>
  <si>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</si>
  <si>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</si>
  <si>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</si>
  <si>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</si>
  <si>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</si>
  <si>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</si>
  <si>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</si>
  <si>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</si>
  <si>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</si>
  <si>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</si>
  <si>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</si>
  <si>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</si>
  <si>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</si>
  <si>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</si>
  <si>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</si>
  <si>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</si>
  <si>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</si>
  <si>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</si>
  <si>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</si>
  <si>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</si>
  <si>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</si>
  <si>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</si>
  <si>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</si>
  <si>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</si>
  <si>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</si>
  <si>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</si>
  <si>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</si>
  <si>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</si>
  <si>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</si>
  <si>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</si>
  <si>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</si>
  <si>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</si>
  <si>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</si>
  <si>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</si>
  <si>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</si>
  <si>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</si>
  <si>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</si>
  <si>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</si>
  <si>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</si>
  <si>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</si>
  <si>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</si>
  <si>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</si>
  <si>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</si>
  <si>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</si>
  <si>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</si>
  <si>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</si>
  <si>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</si>
  <si>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</si>
  <si>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</si>
  <si>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</si>
  <si>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</si>
  <si>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</si>
  <si>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</si>
  <si>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</si>
  <si>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</si>
  <si>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</si>
  <si>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</si>
  <si>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</si>
  <si>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</si>
  <si>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</si>
  <si>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</si>
  <si>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</si>
  <si>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</si>
  <si>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</si>
  <si>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</si>
  <si>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</si>
  <si>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</si>
  <si>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</si>
  <si>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</si>
  <si>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</si>
  <si>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</si>
  <si>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</si>
  <si>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</si>
  <si>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</si>
  <si>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</si>
  <si>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</si>
  <si>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</si>
  <si>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</si>
  <si>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</si>
  <si>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</si>
  <si>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</si>
  <si>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</si>
  <si>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</si>
  <si>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</si>
  <si>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</si>
  <si>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</si>
  <si>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</si>
  <si>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</si>
  <si>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</si>
  <si>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</si>
  <si>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</si>
  <si>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</si>
  <si>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</si>
  <si>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</si>
  <si>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</si>
  <si>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</si>
  <si>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</si>
  <si>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</si>
  <si>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</si>
  <si>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</si>
  <si>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</si>
  <si>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</si>
  <si>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</si>
  <si>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</si>
  <si>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</si>
  <si>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</si>
  <si>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</si>
  <si>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</si>
  <si>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</si>
  <si>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</si>
  <si>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</si>
  <si>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</si>
  <si>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</si>
  <si>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</si>
  <si>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</si>
  <si>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</si>
  <si>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</si>
  <si>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</si>
  <si>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</si>
  <si>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</si>
  <si>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</si>
  <si>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</si>
  <si>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</si>
  <si>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</si>
  <si>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</si>
  <si>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</si>
  <si>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</si>
  <si>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</si>
  <si>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</si>
  <si>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</si>
  <si>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</si>
  <si>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</si>
  <si>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</si>
  <si>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</si>
  <si>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</si>
  <si>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</si>
  <si>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</si>
  <si>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</si>
  <si>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</si>
  <si>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</si>
  <si>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</si>
  <si>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</si>
  <si>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</si>
  <si>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</si>
  <si>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</si>
  <si>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</si>
  <si>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</si>
  <si>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</si>
  <si>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</si>
  <si>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</si>
  <si>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</si>
  <si>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</si>
  <si>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</si>
  <si>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</si>
  <si>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</si>
  <si>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</si>
  <si>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</si>
  <si>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</si>
  <si>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</si>
  <si>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</si>
  <si>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</si>
  <si>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</si>
  <si>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</si>
  <si>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</si>
  <si>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</si>
  <si>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</si>
  <si>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</si>
  <si>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</si>
  <si>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</si>
  <si>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</si>
  <si>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</si>
  <si>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</si>
  <si>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</si>
  <si>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</si>
  <si>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</si>
  <si>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</si>
  <si>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</si>
  <si>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</si>
  <si>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</si>
  <si>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</si>
  <si>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</si>
  <si>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</si>
  <si>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</si>
  <si>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</si>
  <si>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</si>
  <si>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</si>
  <si>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</si>
  <si>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</si>
  <si>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</si>
  <si>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</si>
  <si>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</si>
  <si>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</si>
  <si>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</si>
  <si>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</si>
  <si>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</si>
  <si>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</si>
  <si>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</si>
  <si>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</si>
  <si>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</si>
  <si>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</si>
  <si>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</si>
  <si>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</si>
  <si>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</si>
  <si>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</si>
  <si>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</si>
  <si>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</si>
  <si>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</si>
  <si>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</si>
  <si>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</si>
  <si>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</si>
  <si>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</si>
  <si>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</si>
  <si>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</si>
  <si>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</si>
  <si>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</si>
  <si>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</si>
  <si>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</si>
  <si>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</si>
  <si>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</si>
  <si>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</si>
  <si>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</si>
  <si>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</si>
  <si>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</si>
  <si>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</si>
  <si>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</si>
  <si>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</si>
  <si>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</si>
  <si>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</si>
  <si>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</si>
  <si>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</si>
  <si>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</si>
  <si>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</si>
  <si>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</si>
  <si>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</si>
  <si>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</si>
  <si>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</si>
  <si>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</si>
  <si>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</si>
  <si>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</si>
  <si>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</si>
  <si>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</si>
  <si>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</si>
  <si>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</si>
  <si>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</si>
  <si>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</si>
  <si>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</si>
  <si>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</si>
  <si>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</si>
  <si>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</si>
  <si>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</si>
  <si>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</si>
  <si>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</si>
  <si>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</si>
  <si>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</si>
  <si>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</si>
  <si>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</si>
  <si>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</si>
  <si>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</si>
  <si>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</si>
  <si>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</si>
  <si>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</si>
  <si>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</si>
  <si>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</si>
  <si>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</si>
  <si>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</si>
  <si>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</si>
  <si>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</si>
  <si>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</si>
  <si>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</si>
  <si>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</si>
  <si>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</si>
  <si>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</si>
  <si>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</si>
  <si>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</si>
  <si>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</si>
  <si>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</si>
  <si>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</si>
  <si>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</si>
  <si>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</si>
  <si>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</si>
  <si>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</si>
  <si>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</si>
  <si>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</si>
  <si>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</si>
  <si>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</si>
  <si>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</si>
  <si>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</si>
  <si>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</si>
  <si>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</si>
  <si>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</si>
  <si>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</si>
  <si>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</si>
  <si>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</si>
  <si>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</si>
  <si>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</si>
  <si>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</si>
  <si>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</si>
  <si>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</si>
  <si>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</si>
  <si>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</si>
  <si>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</si>
  <si>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</si>
  <si>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</si>
  <si>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</si>
  <si>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</si>
  <si>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</si>
  <si>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</si>
  <si>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</si>
  <si>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</si>
  <si>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</si>
  <si>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</si>
  <si>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</si>
  <si>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</si>
  <si>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</si>
  <si>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</si>
  <si>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</si>
  <si>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</si>
  <si>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</si>
  <si>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</si>
  <si>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</si>
  <si>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</si>
  <si>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</si>
  <si>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</si>
  <si>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</si>
  <si>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</si>
  <si>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</si>
  <si>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</si>
  <si>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</si>
  <si>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</si>
  <si>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</si>
  <si>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</si>
  <si>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</si>
  <si>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</si>
  <si>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</si>
  <si>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</si>
  <si>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</si>
  <si>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</si>
  <si>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</si>
  <si>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</si>
  <si>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</si>
  <si>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</si>
  <si>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</si>
  <si>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</si>
  <si>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</si>
  <si>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</si>
  <si>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</si>
  <si>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</si>
  <si>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</si>
  <si>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</si>
  <si>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</si>
  <si>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</si>
  <si>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</si>
  <si>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</si>
  <si>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</si>
  <si>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</si>
  <si>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</si>
  <si>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</si>
  <si>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</si>
  <si>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</si>
  <si>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</si>
  <si>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</si>
  <si>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</si>
  <si>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</si>
  <si>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</si>
  <si>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</si>
  <si>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</si>
  <si>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</si>
  <si>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</si>
  <si>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</si>
  <si>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</si>
  <si>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</si>
  <si>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</si>
  <si>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</si>
  <si>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</si>
  <si>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</si>
  <si>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</si>
  <si>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</si>
  <si>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</si>
  <si>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</si>
  <si>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</si>
  <si>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</si>
  <si>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</si>
  <si>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</si>
  <si>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</si>
  <si>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</si>
  <si>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</si>
  <si>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</si>
  <si>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</si>
  <si>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</si>
  <si>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</si>
  <si>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</si>
  <si>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</si>
  <si>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</si>
  <si>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</si>
  <si>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</si>
  <si>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</si>
  <si>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</si>
  <si>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</si>
  <si>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</si>
  <si>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</si>
  <si>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</si>
  <si>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</si>
  <si>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</si>
  <si>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</si>
  <si>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</si>
  <si>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</si>
  <si>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</si>
  <si>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</si>
  <si>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</si>
  <si>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</si>
  <si>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</si>
  <si>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</si>
  <si>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</si>
  <si>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</si>
  <si>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</si>
  <si>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</si>
  <si>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</si>
  <si>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</si>
  <si>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</si>
  <si>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</si>
  <si>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</si>
  <si>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</si>
  <si>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</si>
  <si>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</si>
  <si>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</si>
  <si>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</si>
  <si>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</si>
  <si>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</si>
  <si>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</si>
  <si>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</si>
  <si>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</si>
  <si>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</si>
  <si>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</si>
  <si>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</si>
  <si>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</si>
  <si>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</si>
  <si>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</si>
  <si>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</si>
  <si>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</si>
  <si>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</si>
  <si>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</si>
  <si>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</si>
  <si>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</si>
  <si>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</si>
  <si>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</si>
  <si>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</si>
  <si>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</si>
  <si>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</si>
  <si>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</si>
  <si>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</si>
  <si>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</si>
  <si>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</si>
  <si>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</si>
  <si>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</si>
  <si>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</si>
  <si>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</si>
  <si>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</si>
  <si>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</si>
  <si>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</si>
  <si>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</si>
  <si>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</si>
  <si>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</si>
  <si>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</si>
  <si>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</si>
  <si>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</si>
  <si>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</si>
  <si>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</si>
  <si>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</si>
  <si>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</si>
  <si>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</si>
  <si>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</si>
  <si>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</si>
  <si>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</si>
  <si>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</si>
  <si>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</si>
  <si>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</si>
  <si>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</si>
  <si>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</si>
  <si>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</si>
  <si>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</si>
  <si>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</si>
  <si>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</si>
  <si>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</si>
  <si>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</si>
  <si>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</si>
  <si>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</si>
  <si>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</si>
  <si>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</si>
  <si>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</si>
  <si>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</si>
  <si>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</si>
  <si>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</si>
  <si>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</si>
  <si>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</si>
  <si>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</si>
  <si>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</si>
  <si>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</si>
  <si>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</si>
  <si>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</si>
  <si>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</si>
  <si>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</si>
  <si>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</si>
  <si>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</si>
  <si>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</si>
  <si>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</si>
  <si>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</si>
  <si>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</si>
  <si>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</si>
  <si>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</si>
  <si>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</si>
  <si>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</si>
  <si>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</si>
  <si>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</si>
  <si>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</si>
  <si>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</si>
  <si>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</si>
  <si>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</si>
  <si>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</si>
  <si>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</si>
  <si>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</si>
  <si>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</si>
  <si>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</si>
  <si>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</si>
  <si>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</si>
  <si>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</si>
  <si>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</si>
  <si>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</si>
  <si>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</si>
  <si>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</si>
  <si>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</si>
  <si>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</si>
  <si>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</si>
  <si>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</si>
  <si>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</si>
  <si>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</si>
  <si>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</si>
  <si>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</si>
  <si>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</si>
  <si>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</si>
  <si>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</si>
  <si>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</si>
  <si>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</si>
  <si>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</si>
  <si>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</si>
  <si>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</si>
  <si>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</si>
  <si>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</si>
  <si>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</si>
  <si>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</si>
  <si>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</si>
  <si>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</si>
  <si>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</si>
  <si>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</si>
  <si>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</si>
  <si>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</si>
  <si>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</si>
  <si>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</si>
  <si>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</si>
  <si>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</si>
  <si>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</si>
  <si>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</si>
  <si>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</si>
  <si>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</si>
  <si>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</si>
  <si>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</si>
  <si>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</si>
  <si>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</si>
  <si>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</si>
  <si>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</si>
  <si>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</si>
  <si>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</si>
  <si>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</si>
  <si>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</si>
  <si>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</si>
  <si>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</si>
  <si>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</si>
  <si>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</si>
  <si>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</si>
  <si>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</si>
  <si>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</si>
  <si>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</si>
  <si>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</si>
  <si>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</si>
  <si>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</si>
  <si>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</si>
  <si>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</si>
  <si>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</si>
  <si>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</si>
  <si>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</si>
  <si>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</si>
  <si>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</si>
  <si>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</si>
  <si>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</si>
  <si>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</si>
  <si>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</si>
  <si>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</si>
  <si>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</si>
  <si>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</si>
  <si>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</si>
  <si>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</si>
  <si>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</si>
  <si>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</si>
  <si>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</si>
  <si>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</si>
  <si>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</si>
  <si>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</si>
  <si>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</si>
  <si>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</si>
  <si>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</si>
  <si>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</si>
  <si>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</si>
  <si>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</si>
  <si>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</si>
  <si>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</si>
  <si>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</si>
  <si>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</si>
  <si>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</si>
  <si>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</si>
  <si>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</si>
  <si>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</si>
  <si>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</si>
  <si>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</si>
  <si>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</si>
  <si>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</si>
  <si>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</si>
  <si>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</si>
  <si>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</si>
  <si>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</si>
  <si>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</si>
  <si>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</si>
  <si>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</si>
  <si>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</si>
  <si>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</si>
  <si>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</si>
  <si>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</si>
  <si>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</si>
  <si>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</si>
  <si>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</si>
  <si>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</si>
  <si>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</si>
  <si>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</si>
  <si>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</si>
  <si>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</si>
  <si>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</si>
  <si>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</si>
  <si>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</si>
  <si>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</si>
  <si>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</si>
  <si>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</si>
  <si>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</si>
  <si>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</si>
  <si>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</si>
  <si>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</si>
  <si>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</si>
  <si>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</si>
  <si>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</si>
  <si>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</si>
  <si>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</si>
  <si>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</si>
  <si>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</si>
  <si>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</si>
  <si>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</si>
  <si>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</si>
  <si>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</si>
  <si>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</si>
  <si>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</si>
  <si>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</si>
  <si>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</si>
  <si>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</si>
  <si>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</si>
  <si>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</si>
  <si>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</si>
  <si>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</si>
  <si>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</si>
  <si>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</si>
  <si>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</si>
  <si>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</si>
  <si>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</si>
  <si>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</si>
  <si>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</si>
  <si>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</si>
  <si>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</si>
  <si>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</si>
  <si>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</si>
  <si>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</si>
  <si>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</si>
  <si>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</si>
  <si>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</si>
  <si>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</si>
  <si>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</si>
  <si>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</si>
  <si>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</si>
  <si>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</si>
  <si>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</si>
  <si>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</si>
  <si>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</si>
  <si>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</si>
  <si>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</si>
  <si>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</si>
  <si>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</si>
  <si>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</si>
  <si>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</si>
  <si>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</si>
  <si>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</si>
  <si>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</si>
  <si>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</si>
  <si>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</si>
  <si>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</si>
  <si>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</si>
  <si>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</si>
  <si>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</si>
  <si>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</si>
  <si>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</si>
  <si>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</si>
  <si>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</si>
  <si>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</si>
  <si>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</si>
  <si>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</si>
  <si>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</si>
  <si>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</si>
  <si>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</si>
  <si>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</si>
  <si>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</si>
  <si>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</si>
  <si>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</si>
  <si>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</si>
  <si>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</si>
  <si>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</si>
  <si>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</si>
  <si>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</si>
  <si>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</si>
  <si>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</si>
  <si>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</si>
  <si>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</si>
  <si>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</si>
  <si>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</si>
  <si>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</si>
  <si>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</si>
  <si>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</si>
  <si>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</si>
  <si>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</si>
  <si>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</si>
  <si>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</si>
  <si>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</si>
  <si>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</si>
  <si>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</si>
  <si>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</si>
  <si>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</si>
  <si>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</si>
  <si>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</si>
  <si>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</si>
  <si>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</si>
  <si>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</si>
  <si>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</si>
  <si>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</si>
  <si>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</si>
  <si>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</si>
  <si>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</si>
  <si>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</si>
  <si>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</si>
  <si>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</si>
  <si>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</si>
  <si>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</si>
  <si>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</si>
  <si>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</si>
  <si>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</si>
  <si>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</si>
  <si>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</si>
  <si>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</si>
  <si>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</si>
  <si>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</si>
  <si>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</si>
  <si>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</si>
  <si>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</si>
  <si>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</si>
  <si>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</si>
  <si>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</si>
  <si>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</si>
  <si>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</si>
  <si>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</si>
  <si>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</si>
  <si>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</si>
  <si>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</si>
  <si>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</si>
  <si>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</si>
  <si>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</si>
  <si>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</si>
  <si>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</si>
  <si>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</si>
  <si>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</si>
  <si>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</si>
  <si>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</si>
  <si>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</si>
  <si>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</si>
  <si>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</si>
  <si>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</si>
  <si>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</si>
  <si>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</si>
  <si>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</si>
  <si>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</si>
  <si>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</si>
  <si>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</si>
  <si>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</si>
  <si>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</si>
  <si>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</si>
  <si>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</si>
  <si>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</si>
  <si>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</si>
  <si>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</si>
  <si>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</si>
  <si>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</si>
  <si>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</si>
  <si>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</si>
  <si>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</si>
  <si>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</si>
  <si>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</si>
  <si>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</si>
  <si>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</si>
  <si>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</si>
  <si>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</si>
  <si>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</si>
  <si>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</si>
  <si>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</si>
  <si>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</si>
  <si>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</si>
  <si>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</si>
  <si>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</si>
  <si>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</si>
  <si>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</si>
  <si>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</si>
  <si>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</si>
  <si>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</si>
  <si>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</si>
  <si>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</si>
  <si>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</si>
  <si>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</si>
  <si>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</si>
  <si>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</si>
  <si>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</si>
  <si>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</si>
  <si>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</si>
  <si>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</si>
  <si>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</si>
  <si>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</si>
  <si>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</si>
  <si>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</si>
  <si>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</si>
  <si>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</si>
  <si>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</si>
  <si>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</si>
  <si>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</si>
  <si>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</si>
  <si>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</si>
  <si>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</si>
  <si>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</si>
  <si>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</si>
  <si>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</si>
  <si>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</si>
  <si>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</si>
  <si>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</si>
  <si>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</si>
  <si>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</si>
  <si>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</si>
  <si>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</si>
  <si>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</si>
  <si>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</si>
  <si>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</si>
  <si>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</si>
  <si>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</si>
  <si>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</si>
  <si>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</si>
  <si>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</si>
  <si>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</si>
  <si>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</si>
  <si>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</si>
  <si>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</si>
  <si>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</si>
  <si>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</si>
  <si>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</si>
  <si>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</si>
  <si>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</si>
  <si>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</si>
  <si>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</si>
  <si>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</si>
  <si>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</si>
  <si>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</si>
  <si>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</si>
  <si>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</si>
  <si>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</si>
  <si>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</si>
  <si>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</si>
  <si>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</si>
  <si>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</si>
  <si>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</si>
  <si>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</si>
  <si>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</si>
  <si>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</si>
  <si>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</si>
  <si>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</si>
  <si>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</si>
  <si>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</si>
  <si>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</si>
  <si>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</si>
  <si>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</si>
  <si>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</si>
  <si>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</si>
  <si>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</si>
  <si>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</si>
  <si>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</si>
  <si>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</si>
  <si>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</si>
  <si>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</si>
  <si>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</si>
  <si>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</si>
  <si>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</si>
  <si>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</si>
  <si>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</si>
  <si>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</si>
  <si>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</si>
  <si>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</si>
  <si>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</si>
  <si>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</si>
  <si>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</si>
  <si>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</si>
  <si>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</si>
  <si>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</si>
  <si>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</si>
  <si>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</si>
  <si>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</si>
  <si>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</si>
  <si>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</si>
  <si>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</si>
  <si>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</si>
  <si>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</si>
  <si>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</si>
  <si>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</si>
  <si>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</si>
  <si>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</si>
  <si>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</si>
  <si>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</si>
  <si>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</si>
  <si>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</si>
  <si>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</si>
  <si>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</si>
  <si>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</si>
  <si>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</si>
  <si>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</si>
  <si>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</si>
  <si>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</si>
  <si>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</si>
  <si>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</si>
  <si>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</si>
  <si>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</si>
  <si>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</si>
  <si>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</si>
  <si>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</si>
  <si>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</si>
  <si>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</si>
  <si>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</si>
  <si>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</si>
  <si>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</si>
  <si>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</si>
  <si>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</si>
  <si>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</si>
  <si>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</si>
  <si>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</si>
  <si>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</si>
  <si>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</si>
  <si>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</si>
  <si>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</si>
  <si>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</si>
  <si>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</si>
  <si>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</si>
  <si>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</si>
  <si>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</si>
  <si>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</si>
  <si>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</si>
  <si>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</si>
  <si>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</si>
  <si>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</si>
  <si>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</si>
  <si>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</si>
  <si>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</si>
  <si>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</si>
  <si>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</si>
  <si>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</si>
  <si>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</si>
  <si>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</si>
  <si>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</si>
  <si>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</si>
  <si>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</si>
  <si>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</si>
  <si>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</si>
  <si>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</si>
  <si>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</si>
  <si>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</si>
  <si>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</si>
  <si>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</si>
  <si>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</si>
  <si>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</si>
  <si>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</si>
  <si>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</si>
  <si>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</si>
  <si>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</si>
  <si>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</si>
  <si>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</si>
  <si>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</si>
  <si>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</si>
  <si>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</si>
  <si>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</si>
  <si>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</si>
  <si>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</si>
  <si>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</si>
  <si>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</si>
  <si>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</si>
  <si>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</si>
  <si>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</si>
  <si>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</si>
  <si>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</si>
  <si>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</si>
  <si>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</si>
  <si>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</si>
  <si>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</si>
  <si>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</si>
  <si>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</si>
  <si>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</si>
  <si>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</si>
  <si>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</si>
  <si>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</si>
  <si>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</si>
  <si>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</si>
  <si>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</si>
  <si>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</si>
  <si>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</si>
  <si>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</si>
  <si>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</si>
  <si>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</si>
  <si>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</si>
  <si>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</si>
  <si>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</si>
  <si>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</si>
  <si>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</si>
  <si>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</si>
  <si>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</si>
  <si>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</si>
  <si>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</si>
  <si>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</si>
  <si>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</si>
  <si>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</si>
  <si>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</si>
  <si>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</si>
  <si>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</si>
  <si>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</si>
  <si>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</si>
  <si>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</si>
  <si>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</si>
  <si>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</si>
  <si>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</si>
  <si>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</si>
  <si>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</si>
  <si>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</si>
  <si>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</si>
  <si>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</si>
  <si>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</si>
  <si>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</si>
  <si>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</si>
  <si>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</si>
  <si>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</si>
  <si>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</si>
  <si>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</si>
  <si>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</si>
  <si>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</si>
  <si>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</si>
  <si>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</si>
  <si>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</si>
  <si>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</si>
  <si>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</si>
  <si>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</si>
  <si>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</si>
  <si>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</si>
  <si>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</si>
  <si>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</si>
  <si>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</si>
  <si>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</si>
  <si>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</si>
  <si>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</si>
  <si>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</si>
  <si>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</si>
  <si>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</si>
  <si>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</si>
  <si>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</si>
  <si>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</si>
  <si>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</si>
  <si>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</si>
  <si>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</si>
  <si>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</si>
  <si>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</si>
  <si>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</si>
  <si>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</si>
  <si>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</si>
  <si>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</si>
  <si>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</si>
  <si>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</si>
  <si>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</si>
  <si>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</si>
  <si>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</si>
  <si>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</si>
  <si>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</si>
  <si>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</si>
  <si>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</si>
  <si>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</si>
  <si>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</si>
  <si>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</si>
  <si>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</si>
  <si>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</si>
  <si>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</si>
  <si>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</si>
  <si>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</si>
  <si>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</si>
  <si>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</si>
  <si>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</si>
  <si>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</si>
  <si>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</si>
  <si>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</si>
  <si>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</si>
  <si>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</si>
  <si>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</si>
  <si>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</si>
  <si>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</si>
  <si>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</si>
  <si>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</si>
  <si>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</si>
  <si>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</si>
  <si>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</si>
  <si>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</si>
  <si>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</si>
  <si>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</si>
  <si>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</si>
  <si>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</si>
  <si>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</si>
  <si>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</si>
  <si>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</si>
  <si>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</si>
  <si>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</si>
  <si>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</si>
  <si>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</si>
  <si>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</si>
  <si>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</si>
  <si>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</si>
  <si>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</si>
  <si>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</si>
  <si>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</si>
  <si>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</si>
  <si>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</si>
  <si>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</si>
  <si>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</si>
  <si>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</si>
  <si>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</si>
  <si>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</si>
  <si>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</si>
  <si>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</si>
  <si>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</si>
  <si>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</si>
  <si>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</si>
  <si>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</si>
  <si>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</si>
  <si>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</si>
  <si>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</si>
  <si>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</si>
  <si>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</si>
  <si>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</si>
  <si>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</si>
  <si>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</si>
  <si>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</si>
  <si>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</si>
  <si>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</si>
  <si>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</si>
  <si>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</si>
  <si>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</si>
  <si>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</si>
  <si>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</si>
  <si>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</si>
  <si>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</si>
  <si>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</si>
  <si>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</si>
  <si>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</si>
  <si>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</si>
  <si>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</si>
  <si>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</si>
  <si>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</si>
  <si>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</si>
  <si>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</si>
  <si>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</si>
  <si>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</si>
  <si>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</si>
  <si>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</si>
  <si>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</si>
  <si>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</si>
  <si>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</si>
  <si>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</si>
  <si>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</si>
  <si>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</si>
  <si>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</si>
  <si>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</si>
  <si>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</si>
  <si>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</si>
  <si>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</si>
  <si>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</si>
  <si>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</si>
  <si>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</si>
  <si>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</si>
  <si>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</si>
  <si>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</si>
  <si>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</si>
  <si>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</si>
  <si>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</si>
  <si>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</si>
  <si>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</si>
  <si>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</si>
  <si>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</si>
  <si>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</si>
  <si>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</si>
  <si>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</si>
  <si>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</si>
  <si>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</si>
  <si>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</si>
  <si>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</si>
  <si>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</si>
  <si>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</si>
  <si>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</si>
  <si>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</si>
  <si>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</si>
  <si>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</si>
  <si>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</si>
  <si>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</si>
  <si>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</si>
  <si>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</si>
  <si>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</si>
  <si>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</si>
  <si>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</si>
  <si>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</si>
  <si>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</si>
  <si>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</si>
  <si>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</si>
  <si>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</si>
  <si>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</si>
  <si>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</si>
  <si>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</si>
  <si>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</si>
  <si>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</si>
  <si>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</si>
  <si>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</si>
  <si>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</si>
  <si>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</si>
  <si>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</si>
  <si>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</si>
  <si>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</si>
  <si>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</si>
  <si>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</si>
  <si>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</si>
  <si>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</si>
  <si>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</si>
  <si>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</si>
  <si>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</si>
  <si>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</si>
  <si>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</si>
  <si>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</si>
  <si>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</si>
  <si>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</si>
  <si>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</si>
  <si>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</si>
  <si>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</si>
  <si>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</si>
  <si>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</si>
  <si>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</si>
  <si>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</si>
  <si>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</si>
  <si>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</si>
  <si>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</si>
  <si>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</si>
  <si>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</si>
  <si>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</si>
  <si>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</si>
  <si>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</si>
  <si>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</si>
  <si>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</si>
  <si>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</si>
  <si>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</si>
  <si>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</si>
  <si>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</si>
  <si>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</si>
  <si>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</si>
  <si>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</si>
  <si>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</si>
  <si>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</si>
  <si>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</si>
  <si>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</si>
  <si>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</si>
  <si>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</si>
  <si>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</si>
  <si>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</si>
  <si>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</si>
  <si>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</si>
  <si>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</si>
  <si>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</si>
  <si>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</si>
  <si>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</si>
  <si>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</si>
  <si>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</si>
  <si>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</si>
  <si>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</si>
  <si>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</si>
  <si>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</si>
  <si>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</si>
  <si>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</si>
  <si>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</si>
  <si>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</si>
  <si>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</si>
  <si>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</si>
  <si>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</si>
  <si>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</si>
  <si>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</si>
  <si>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</si>
  <si>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</si>
  <si>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</si>
  <si>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</si>
  <si>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</si>
  <si>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</si>
  <si>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</si>
  <si>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</si>
  <si>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</si>
  <si>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</si>
  <si>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</si>
  <si>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</si>
  <si>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</si>
  <si>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</si>
  <si>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</si>
  <si>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</si>
  <si>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</si>
  <si>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</si>
  <si>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</si>
  <si>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</si>
  <si>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</si>
  <si>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</si>
  <si>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</si>
  <si>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</si>
  <si>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</si>
  <si>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</si>
  <si>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</si>
  <si>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</si>
  <si>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</si>
  <si>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</si>
  <si>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</si>
  <si>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</si>
  <si>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</si>
  <si>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</si>
  <si>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</si>
  <si>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</si>
  <si>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</si>
  <si>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</si>
  <si>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</si>
  <si>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</si>
  <si>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</si>
  <si>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</si>
  <si>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</si>
  <si>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</si>
  <si>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</si>
  <si>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</si>
  <si>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</si>
  <si>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</si>
  <si>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</si>
  <si>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</si>
  <si>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</si>
  <si>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</si>
  <si>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</si>
  <si>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</si>
  <si>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</si>
  <si>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</si>
  <si>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</si>
  <si>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</si>
  <si>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</si>
  <si>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</si>
  <si>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</si>
  <si>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</si>
  <si>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</si>
  <si>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</si>
  <si>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</si>
  <si>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</si>
  <si>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</si>
  <si>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</si>
  <si>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</si>
  <si>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</si>
  <si>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</si>
  <si>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</si>
  <si>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</si>
  <si>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</si>
  <si>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</si>
  <si>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</si>
  <si>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</si>
  <si>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</si>
  <si>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</si>
  <si>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</si>
  <si>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</si>
  <si>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</si>
  <si>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</si>
  <si>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</si>
  <si>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</si>
  <si>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</si>
  <si>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</si>
  <si>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</si>
  <si>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</si>
  <si>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</si>
  <si>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</si>
  <si>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</si>
  <si>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</si>
  <si>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</si>
  <si>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</si>
  <si>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</si>
  <si>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</si>
  <si>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</si>
  <si>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</si>
  <si>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</si>
  <si>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</si>
  <si>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</si>
  <si>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</si>
  <si>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</si>
  <si>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</si>
  <si>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</si>
  <si>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</si>
  <si>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</si>
  <si>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</si>
  <si>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</si>
  <si>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</si>
  <si>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</si>
  <si>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</si>
  <si>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</si>
  <si>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</si>
  <si>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</si>
  <si>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</si>
  <si>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</si>
  <si>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</si>
  <si>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</si>
  <si>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</si>
  <si>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</si>
  <si>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</si>
  <si>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</si>
  <si>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</si>
  <si>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</si>
  <si>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</si>
  <si>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</si>
  <si>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</si>
  <si>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</si>
  <si>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</si>
  <si>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</si>
  <si>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</si>
  <si>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</si>
  <si>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</si>
  <si>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</si>
  <si>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</si>
  <si>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</si>
  <si>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</si>
  <si>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</si>
  <si>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</si>
  <si>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</si>
  <si>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</si>
  <si>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</si>
  <si>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</si>
  <si>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</si>
  <si>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</si>
  <si>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</si>
  <si>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</si>
  <si>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</si>
  <si>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</si>
  <si>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</si>
  <si>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</si>
  <si>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</si>
  <si>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</si>
  <si>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</si>
  <si>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</si>
  <si>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</si>
  <si>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</si>
  <si>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</si>
  <si>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</si>
  <si>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</si>
  <si>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</si>
  <si>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</si>
  <si>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</si>
  <si>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</si>
  <si>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</si>
  <si>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</si>
  <si>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</si>
  <si>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</si>
  <si>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</si>
  <si>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</si>
  <si>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</si>
  <si>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</si>
  <si>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</si>
  <si>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</si>
  <si>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</si>
  <si>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</si>
  <si>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</si>
  <si>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</si>
  <si>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</si>
  <si>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</si>
  <si>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</si>
  <si>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</si>
  <si>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</si>
  <si>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</si>
  <si>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</si>
  <si>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</si>
  <si>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</si>
  <si>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</si>
  <si>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</si>
  <si>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</si>
  <si>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</si>
  <si>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</si>
  <si>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</si>
  <si>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</si>
  <si>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</si>
  <si>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</si>
  <si>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</si>
  <si>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</si>
  <si>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</si>
  <si>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</si>
  <si>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</si>
  <si>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</si>
  <si>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</si>
  <si>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</si>
  <si>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</si>
  <si>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</si>
  <si>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</si>
  <si>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</si>
  <si>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</si>
  <si>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</si>
  <si>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</si>
  <si>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</si>
  <si>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</si>
  <si>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</si>
  <si>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</si>
  <si>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</si>
  <si>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</si>
  <si>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</si>
  <si>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</si>
  <si>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</si>
  <si>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</si>
  <si>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</si>
  <si>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</si>
  <si>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</si>
  <si>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</si>
  <si>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</si>
  <si>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</si>
  <si>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</si>
  <si>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</si>
  <si>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</si>
  <si>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</si>
  <si>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</si>
  <si>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</si>
  <si>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</si>
  <si>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</si>
  <si>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</si>
  <si>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</si>
  <si>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</si>
  <si>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</si>
  <si>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</si>
  <si>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</si>
  <si>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</si>
  <si>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</si>
  <si>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</si>
  <si>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</si>
  <si>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</si>
  <si>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</si>
  <si>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</si>
  <si>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</si>
  <si>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</si>
  <si>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</si>
  <si>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</si>
  <si>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</si>
  <si>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</si>
  <si>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</si>
  <si>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</si>
  <si>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</si>
  <si>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</si>
  <si>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</si>
  <si>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</si>
  <si>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</si>
  <si>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</si>
  <si>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</si>
  <si>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</si>
  <si>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</si>
  <si>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</si>
  <si>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</si>
  <si>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</si>
  <si>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</si>
  <si>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</si>
  <si>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</si>
  <si>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</si>
  <si>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</si>
  <si>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</si>
  <si>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</si>
  <si>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</si>
  <si>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</si>
  <si>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</si>
  <si>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</si>
  <si>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</si>
  <si>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</si>
  <si>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</si>
  <si>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</si>
  <si>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</si>
  <si>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</si>
  <si>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</si>
  <si>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</si>
  <si>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</si>
  <si>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</si>
  <si>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</si>
  <si>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</si>
  <si>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</si>
  <si>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</si>
  <si>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</si>
  <si>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</si>
  <si>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</si>
  <si>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</si>
  <si>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</si>
  <si>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</si>
  <si>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</si>
  <si>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</si>
  <si>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</si>
  <si>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</si>
  <si>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</si>
  <si>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</si>
  <si>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</si>
  <si>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</si>
  <si>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</si>
  <si>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</si>
  <si>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</si>
  <si>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</si>
  <si>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</si>
  <si>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</si>
  <si>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</si>
  <si>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</si>
  <si>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</si>
  <si>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</si>
  <si>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</si>
  <si>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</si>
  <si>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</si>
  <si>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</si>
  <si>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</si>
  <si>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</si>
  <si>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</si>
  <si>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</si>
  <si>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</si>
  <si>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</si>
  <si>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</si>
  <si>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</si>
  <si>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</si>
  <si>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</si>
  <si>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</si>
  <si>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</si>
  <si>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</si>
  <si>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</si>
  <si>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</si>
  <si>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</si>
  <si>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</si>
  <si>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</si>
  <si>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</si>
  <si>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</si>
  <si>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</si>
  <si>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</si>
  <si>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</si>
  <si>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</si>
  <si>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</si>
  <si>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</si>
  <si>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</si>
  <si>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</si>
  <si>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</si>
  <si>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</si>
  <si>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</si>
  <si>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</si>
  <si>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</si>
  <si>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</si>
  <si>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</si>
  <si>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</si>
  <si>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</si>
  <si>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</si>
  <si>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</si>
  <si>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</si>
  <si>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</si>
  <si>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</si>
  <si>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</si>
  <si>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</si>
  <si>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</si>
  <si>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</si>
  <si>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</si>
  <si>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</si>
  <si>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</si>
  <si>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</si>
  <si>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</si>
  <si>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</si>
  <si>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</si>
  <si>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</si>
  <si>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</si>
  <si>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</si>
  <si>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</si>
  <si>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</si>
  <si>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</si>
  <si>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</si>
  <si>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</si>
  <si>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</si>
  <si>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</si>
  <si>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</si>
  <si>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</si>
  <si>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</si>
  <si>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</si>
  <si>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</si>
  <si>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</si>
  <si>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</si>
  <si>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</si>
  <si>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</si>
  <si>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</si>
  <si>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</si>
  <si>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</si>
  <si>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</si>
  <si>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</si>
  <si>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</si>
  <si>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</si>
  <si>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</si>
  <si>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</si>
  <si>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</si>
  <si>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</si>
  <si>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</si>
  <si>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</si>
  <si>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</si>
  <si>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</si>
  <si>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</si>
  <si>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</si>
  <si>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</si>
  <si>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</si>
  <si>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</si>
  <si>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</si>
  <si>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</si>
  <si>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</si>
  <si>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</si>
  <si>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</si>
  <si>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</si>
  <si>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</si>
  <si>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</si>
  <si>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</si>
  <si>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</si>
  <si>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</si>
  <si>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</si>
  <si>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</si>
  <si>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</si>
  <si>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</si>
  <si>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</si>
  <si>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</si>
  <si>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</si>
  <si>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</si>
  <si>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</si>
  <si>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</si>
  <si>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</si>
  <si>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</si>
  <si>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</si>
  <si>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</si>
  <si>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</si>
  <si>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</si>
  <si>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</si>
  <si>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</si>
  <si>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</si>
  <si>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</si>
  <si>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</si>
  <si>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</si>
  <si>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</si>
  <si>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</si>
  <si>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</si>
  <si>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</si>
  <si>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</si>
  <si>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</si>
  <si>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</si>
  <si>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</si>
  <si>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</si>
  <si>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</si>
  <si>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</si>
  <si>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</si>
  <si>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</si>
  <si>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</si>
  <si>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</si>
  <si>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</si>
  <si>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</si>
  <si>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</si>
  <si>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</si>
  <si>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</si>
  <si>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</si>
  <si>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</si>
  <si>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</si>
  <si>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</si>
  <si>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</si>
  <si>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</si>
  <si>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</si>
  <si>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</si>
  <si>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</si>
  <si>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</si>
  <si>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</si>
  <si>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</si>
  <si>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</si>
  <si>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</si>
  <si>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</si>
  <si>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</si>
  <si>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</si>
  <si>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</si>
  <si>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</si>
  <si>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</si>
  <si>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</si>
  <si>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</si>
  <si>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</si>
  <si>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</si>
  <si>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</si>
  <si>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</si>
  <si>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</si>
  <si>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</si>
  <si>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</si>
  <si>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</si>
  <si>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</si>
  <si>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</si>
  <si>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</si>
  <si>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</si>
  <si>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</si>
  <si>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</si>
  <si>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</si>
  <si>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</si>
  <si>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</si>
  <si>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</si>
  <si>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</si>
  <si>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</si>
  <si>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</si>
  <si>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</si>
  <si>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</si>
  <si>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</si>
  <si>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</si>
  <si>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</si>
  <si>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</si>
  <si>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</si>
  <si>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</si>
  <si>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</si>
  <si>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</si>
  <si>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</si>
  <si>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</si>
  <si>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</si>
  <si>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</si>
  <si>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</si>
  <si>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</si>
  <si>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</si>
  <si>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</si>
  <si>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</si>
  <si>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</si>
  <si>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</si>
  <si>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</si>
  <si>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</si>
  <si>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</si>
  <si>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</si>
  <si>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</si>
  <si>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</si>
  <si>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</si>
  <si>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</si>
  <si>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</si>
  <si>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</si>
  <si>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</si>
  <si>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</si>
  <si>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</si>
  <si>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</si>
  <si>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</si>
  <si>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</si>
  <si>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</si>
  <si>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</si>
  <si>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</si>
  <si>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</si>
  <si>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</si>
  <si>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</si>
  <si>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</si>
  <si>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</si>
  <si>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</si>
  <si>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</si>
  <si>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</si>
  <si>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</si>
  <si>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</si>
  <si>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</si>
  <si>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</si>
  <si>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</si>
  <si>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</si>
  <si>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</si>
  <si>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</si>
  <si>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</si>
  <si>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</si>
  <si>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</si>
  <si>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</si>
  <si>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</si>
  <si>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</si>
  <si>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</si>
  <si>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</si>
  <si>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</si>
  <si>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</si>
  <si>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</si>
  <si>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</si>
  <si>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</si>
  <si>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</si>
  <si>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</si>
  <si>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</si>
  <si>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</si>
  <si>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</si>
  <si>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</si>
  <si>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</si>
  <si>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</si>
  <si>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</si>
  <si>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</si>
  <si>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</si>
  <si>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</si>
  <si>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</si>
  <si>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</si>
  <si>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</si>
  <si>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</si>
  <si>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</si>
  <si>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</si>
  <si>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</si>
  <si>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</si>
  <si>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</si>
  <si>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</si>
  <si>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</si>
  <si>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</si>
  <si>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</si>
  <si>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</si>
  <si>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</si>
  <si>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</si>
  <si>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</si>
  <si>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</si>
  <si>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</si>
  <si>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</si>
  <si>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</si>
  <si>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</si>
  <si>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</si>
  <si>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</si>
  <si>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</si>
  <si>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</si>
  <si>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</si>
  <si>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</si>
  <si>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</si>
  <si>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</si>
  <si>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</si>
  <si>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</si>
  <si>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</si>
  <si>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</si>
  <si>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</si>
  <si>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</si>
  <si>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</si>
  <si>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</si>
  <si>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</si>
  <si>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</si>
  <si>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</si>
  <si>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</si>
  <si>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</si>
  <si>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</si>
  <si>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</si>
  <si>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</si>
  <si>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</si>
  <si>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</si>
  <si>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</si>
  <si>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</si>
  <si>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</si>
  <si>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</si>
  <si>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</si>
  <si>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</si>
  <si>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</si>
  <si>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</si>
  <si>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</si>
  <si>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</si>
  <si>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</si>
  <si>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</si>
  <si>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</si>
  <si>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</si>
  <si>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</si>
  <si>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</si>
  <si>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</si>
  <si>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</si>
  <si>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</si>
  <si>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</si>
  <si>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</si>
  <si>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</si>
  <si>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</si>
  <si>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</si>
  <si>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</si>
  <si>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</si>
  <si>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</si>
  <si>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</si>
  <si>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</si>
  <si>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</si>
  <si>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</si>
  <si>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</si>
  <si>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</si>
  <si>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</si>
  <si>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</si>
  <si>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</si>
  <si>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</si>
  <si>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</si>
  <si>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</si>
  <si>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</si>
  <si>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</si>
  <si>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</si>
  <si>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</si>
  <si>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</si>
  <si>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</si>
  <si>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</si>
  <si>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</si>
  <si>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</si>
  <si>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</si>
  <si>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</si>
  <si>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</si>
  <si>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</si>
  <si>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</si>
  <si>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</si>
  <si>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</si>
  <si>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</si>
  <si>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</si>
  <si>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</si>
  <si>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</si>
  <si>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</si>
  <si>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</si>
  <si>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</si>
  <si>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</si>
  <si>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</si>
  <si>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</si>
  <si>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</si>
  <si>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</si>
  <si>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</si>
  <si>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</si>
  <si>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</si>
  <si>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</si>
  <si>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</si>
  <si>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</si>
  <si>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</si>
  <si>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</si>
  <si>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</si>
  <si>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</si>
  <si>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</si>
  <si>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</si>
  <si>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</si>
  <si>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</si>
  <si>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</si>
  <si>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</si>
  <si>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</si>
  <si>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</si>
  <si>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</si>
  <si>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</si>
  <si>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</si>
  <si>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</si>
  <si>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</si>
  <si>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</si>
  <si>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</si>
  <si>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</si>
  <si>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</si>
  <si>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</si>
  <si>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</si>
  <si>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</si>
  <si>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</si>
  <si>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</si>
  <si>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</si>
  <si>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</si>
  <si>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</si>
  <si>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</si>
  <si>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</si>
  <si>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</si>
  <si>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</si>
  <si>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</si>
  <si>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</si>
  <si>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</si>
  <si>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</si>
  <si>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</si>
  <si>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</si>
  <si>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</si>
  <si>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</si>
  <si>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</si>
  <si>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</si>
  <si>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</si>
  <si>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</si>
  <si>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</si>
  <si>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</si>
  <si>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</si>
  <si>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</si>
  <si>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</si>
  <si>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</si>
  <si>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</si>
  <si>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</si>
  <si>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</si>
  <si>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</si>
  <si>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</si>
  <si>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</si>
  <si>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</si>
  <si>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</si>
  <si>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</si>
  <si>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</si>
  <si>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</si>
  <si>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</si>
  <si>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</si>
  <si>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</si>
  <si>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</si>
  <si>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</si>
  <si>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</si>
  <si>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</si>
  <si>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</si>
  <si>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</si>
  <si>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</si>
  <si>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</si>
  <si>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</si>
  <si>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</si>
  <si>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</si>
  <si>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</si>
  <si>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</si>
  <si>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</si>
  <si>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</si>
  <si>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</si>
  <si>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</si>
  <si>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</si>
  <si>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</si>
  <si>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</si>
  <si>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</si>
  <si>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</si>
  <si>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</si>
  <si>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</si>
  <si>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</si>
  <si>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</si>
  <si>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</si>
  <si>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</si>
  <si>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</si>
  <si>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</si>
  <si>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</si>
  <si>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</si>
  <si>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</si>
  <si>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</si>
  <si>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</si>
  <si>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</si>
  <si>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</si>
  <si>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</si>
  <si>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</si>
  <si>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</si>
  <si>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</si>
  <si>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</si>
  <si>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</si>
  <si>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</si>
  <si>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</si>
  <si>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</si>
  <si>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</si>
  <si>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</si>
  <si>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</si>
  <si>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</si>
  <si>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</si>
  <si>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</si>
  <si>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</si>
  <si>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</si>
  <si>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</si>
  <si>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</si>
  <si>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</si>
  <si>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</si>
  <si>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</si>
  <si>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</si>
  <si>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</si>
  <si>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</si>
  <si>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</si>
  <si>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</si>
  <si>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</si>
  <si>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</si>
  <si>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</si>
  <si>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</si>
  <si>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</si>
  <si>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</si>
  <si>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</si>
  <si>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</si>
  <si>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</si>
  <si>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</si>
  <si>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</si>
  <si>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</si>
  <si>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</si>
  <si>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</si>
  <si>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</si>
  <si>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</si>
  <si>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</si>
  <si>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</si>
  <si>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</si>
  <si>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</si>
  <si>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</si>
  <si>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</si>
  <si>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</si>
  <si>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</si>
  <si>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</si>
  <si>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</si>
  <si>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</si>
  <si>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</si>
  <si>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</si>
  <si>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</si>
  <si>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</si>
  <si>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</si>
  <si>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</si>
  <si>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</si>
  <si>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</si>
  <si>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</si>
  <si>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</si>
  <si>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</si>
  <si>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</si>
  <si>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</si>
  <si>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</si>
  <si>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</si>
  <si>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</si>
  <si>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</si>
  <si>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</si>
  <si>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</si>
  <si>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</si>
  <si>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</si>
  <si>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</si>
  <si>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</si>
  <si>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</si>
  <si>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</si>
  <si>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</si>
  <si>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</si>
  <si>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</si>
  <si>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</si>
  <si>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</si>
  <si>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</si>
  <si>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</si>
  <si>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</si>
  <si>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</si>
  <si>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</si>
  <si>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</si>
  <si>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</si>
  <si>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</si>
  <si>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</si>
  <si>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</si>
  <si>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</si>
  <si>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</si>
  <si>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</si>
  <si>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</si>
  <si>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</si>
  <si>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</si>
  <si>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</si>
  <si>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</si>
  <si>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</si>
  <si>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</si>
  <si>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</si>
  <si>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</si>
  <si>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</si>
  <si>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</si>
  <si>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</si>
  <si>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</si>
  <si>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</si>
  <si>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</si>
  <si>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</si>
  <si>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</si>
  <si>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</si>
  <si>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</si>
  <si>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</si>
  <si>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</si>
  <si>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</si>
  <si>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</si>
  <si>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</si>
  <si>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</si>
  <si>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</si>
  <si>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</si>
  <si>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</si>
  <si>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</si>
  <si>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</si>
  <si>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</si>
  <si>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</si>
  <si>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</si>
  <si>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</si>
  <si>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</si>
  <si>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</si>
  <si>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</si>
  <si>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</si>
  <si>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</si>
  <si>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</si>
  <si>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</si>
  <si>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</si>
  <si>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</si>
  <si>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</si>
  <si>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</si>
  <si>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</si>
  <si>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</si>
  <si>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</si>
  <si>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</si>
  <si>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</si>
  <si>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</si>
  <si>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</si>
  <si>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</si>
  <si>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</si>
  <si>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</si>
  <si>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</si>
  <si>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</si>
  <si>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</si>
  <si>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</si>
  <si>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</si>
  <si>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</si>
  <si>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</si>
  <si>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</si>
  <si>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</si>
  <si>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</si>
  <si>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</si>
  <si>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</si>
  <si>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</si>
  <si>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</si>
  <si>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</si>
  <si>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</si>
  <si>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</si>
  <si>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</si>
  <si>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</si>
  <si>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</si>
  <si>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</si>
  <si>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</si>
  <si>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</si>
  <si>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</si>
  <si>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</si>
  <si>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</si>
  <si>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</si>
  <si>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</si>
  <si>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</si>
  <si>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</si>
  <si>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</si>
  <si>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</si>
  <si>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</si>
  <si>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</si>
  <si>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</si>
  <si>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</si>
  <si>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</si>
  <si>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</si>
  <si>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</si>
  <si>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</si>
  <si>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</si>
  <si>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</si>
  <si>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</si>
  <si>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</si>
  <si>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</si>
  <si>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</si>
  <si>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</si>
  <si>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</si>
  <si>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</si>
  <si>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</si>
  <si>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</si>
  <si>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</si>
  <si>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</si>
  <si>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</si>
  <si>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</si>
  <si>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</si>
  <si>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</si>
  <si>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</si>
  <si>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</si>
  <si>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</si>
  <si>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</si>
  <si>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</si>
  <si>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</si>
  <si>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</si>
  <si>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</si>
  <si>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</si>
  <si>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</si>
  <si>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</si>
  <si>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</si>
  <si>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</si>
  <si>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</si>
  <si>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</si>
  <si>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</si>
  <si>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</si>
  <si>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</si>
  <si>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</si>
  <si>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</si>
  <si>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</si>
  <si>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</si>
  <si>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</si>
  <si>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</si>
  <si>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</si>
  <si>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</si>
  <si>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</si>
  <si>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</si>
  <si>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</si>
  <si>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</si>
  <si>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</si>
  <si>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</si>
  <si>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</si>
  <si>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</si>
  <si>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</si>
  <si>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</si>
  <si>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</si>
  <si>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</si>
  <si>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</si>
  <si>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</si>
  <si>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</si>
  <si>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</si>
  <si>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</si>
  <si>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</si>
  <si>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</si>
  <si>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</si>
  <si>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</si>
  <si>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</si>
  <si>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</si>
  <si>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</si>
  <si>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</si>
  <si>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</si>
  <si>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</si>
  <si>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</si>
  <si>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</si>
  <si>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</si>
  <si>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</si>
  <si>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</si>
  <si>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</si>
  <si>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</si>
  <si>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</si>
  <si>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</si>
  <si>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</si>
  <si>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</si>
  <si>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</si>
  <si>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</si>
  <si>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</si>
  <si>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</si>
  <si>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</si>
  <si>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</si>
  <si>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</si>
  <si>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</si>
  <si>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</si>
  <si>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</si>
  <si>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</si>
  <si>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</si>
  <si>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</si>
  <si>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</si>
  <si>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</si>
  <si>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</si>
  <si>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</si>
  <si>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</si>
  <si>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</si>
  <si>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</si>
  <si>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</si>
  <si>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</si>
  <si>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</si>
  <si>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</si>
  <si>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</si>
  <si>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</si>
  <si>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</si>
  <si>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</si>
  <si>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</si>
  <si>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</si>
  <si>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</si>
  <si>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</si>
  <si>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</si>
  <si>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</si>
  <si>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</si>
  <si>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</si>
  <si>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</si>
  <si>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</si>
  <si>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</si>
  <si>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</si>
  <si>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</si>
  <si>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</si>
  <si>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</si>
  <si>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</si>
  <si>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</si>
  <si>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</si>
  <si>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</si>
  <si>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</si>
  <si>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</si>
  <si>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</si>
  <si>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</si>
  <si>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</si>
  <si>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</si>
  <si>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</si>
  <si>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</si>
  <si>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</si>
  <si>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</si>
  <si>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</si>
  <si>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</si>
  <si>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</si>
  <si>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</si>
  <si>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</si>
  <si>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</si>
  <si>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</si>
  <si>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</si>
  <si>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</si>
  <si>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</si>
  <si>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</si>
  <si>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</si>
  <si>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</si>
  <si>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</si>
  <si>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</si>
  <si>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</si>
  <si>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</si>
  <si>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</si>
  <si>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</si>
  <si>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</si>
  <si>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</si>
  <si>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</si>
  <si>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</si>
  <si>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</si>
  <si>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</si>
  <si>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</si>
  <si>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</si>
  <si>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</si>
  <si>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</si>
  <si>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</si>
  <si>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</si>
  <si>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</si>
  <si>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</si>
  <si>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</si>
  <si>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</si>
  <si>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</si>
  <si>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</si>
  <si>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</si>
  <si>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</si>
  <si>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</si>
  <si>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</si>
  <si>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</si>
  <si>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</si>
  <si>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</si>
  <si>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</si>
  <si>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</si>
  <si>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</si>
  <si>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</si>
  <si>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</si>
  <si>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</si>
  <si>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</si>
  <si>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</si>
  <si>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</si>
  <si>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</si>
  <si>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</si>
  <si>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</si>
  <si>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</si>
  <si>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</si>
  <si>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</si>
  <si>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</si>
  <si>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</si>
  <si>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</si>
  <si>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</si>
  <si>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</si>
  <si>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</si>
  <si>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</si>
  <si>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</si>
  <si>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</si>
  <si>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</si>
  <si>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</si>
  <si>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</si>
  <si>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</si>
  <si>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</si>
  <si>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</si>
  <si>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</si>
  <si>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</si>
  <si>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</si>
  <si>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</si>
  <si>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</si>
  <si>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</si>
  <si>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</si>
  <si>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</si>
  <si>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</si>
  <si>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</si>
  <si>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</si>
  <si>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</si>
  <si>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</si>
  <si>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</si>
  <si>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</si>
  <si>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</si>
  <si>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</si>
  <si>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</si>
  <si>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</si>
  <si>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</si>
  <si>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</si>
  <si>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</si>
  <si>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</si>
  <si>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</si>
  <si>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</si>
  <si>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</si>
  <si>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</si>
  <si>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</si>
  <si>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</si>
  <si>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</si>
  <si>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</si>
  <si>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</si>
  <si>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</si>
  <si>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</si>
  <si>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</si>
  <si>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</si>
  <si>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</si>
  <si>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</si>
  <si>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</si>
  <si>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</si>
  <si>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</si>
  <si>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</si>
  <si>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</si>
  <si>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</si>
  <si>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</si>
  <si>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</si>
  <si>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</si>
  <si>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</si>
  <si>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</si>
  <si>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</si>
  <si>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</si>
  <si>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</si>
  <si>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</si>
  <si>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</si>
  <si>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</si>
  <si>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</si>
  <si>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</si>
  <si>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</si>
  <si>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</si>
  <si>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</si>
  <si>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</si>
  <si>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</si>
  <si>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</si>
  <si>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</si>
  <si>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</si>
  <si>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</si>
  <si>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</si>
  <si>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</si>
  <si>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</si>
  <si>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</si>
  <si>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</si>
  <si>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</si>
  <si>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</si>
  <si>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</si>
  <si>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</si>
  <si>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</si>
  <si>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</si>
  <si>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</si>
  <si>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</si>
  <si>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</si>
  <si>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</si>
  <si>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</si>
  <si>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</si>
  <si>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</si>
  <si>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</si>
  <si>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</si>
  <si>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</si>
  <si>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</si>
  <si>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</si>
  <si>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</si>
  <si>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</si>
  <si>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</si>
  <si>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</si>
  <si>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</si>
  <si>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</si>
  <si>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</si>
  <si>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</si>
  <si>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</si>
  <si>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</si>
  <si>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</si>
  <si>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</si>
  <si>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</si>
  <si>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</si>
  <si>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</si>
  <si>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</si>
  <si>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</si>
  <si>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</si>
  <si>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</si>
  <si>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</si>
  <si>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</si>
  <si>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</si>
  <si>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</si>
  <si>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</si>
  <si>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</si>
  <si>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</si>
  <si>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</si>
  <si>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</si>
  <si>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</si>
  <si>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</si>
  <si>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</si>
  <si>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</si>
  <si>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</si>
  <si>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</si>
  <si>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</si>
  <si>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</si>
  <si>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</si>
  <si>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</si>
  <si>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</si>
  <si>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</si>
  <si>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</si>
  <si>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</si>
  <si>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</si>
  <si>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</si>
  <si>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</si>
  <si>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</si>
  <si>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</si>
  <si>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</si>
  <si>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</si>
  <si>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</si>
  <si>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</si>
  <si>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</si>
  <si>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</si>
  <si>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</si>
  <si>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</si>
  <si>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</si>
  <si>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</si>
  <si>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</si>
  <si>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</si>
  <si>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</si>
  <si>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</si>
  <si>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</si>
  <si>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</si>
  <si>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</si>
  <si>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</si>
  <si>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</si>
  <si>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</si>
  <si>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</si>
  <si>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</si>
  <si>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</si>
  <si>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</si>
  <si>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</si>
  <si>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</si>
  <si>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</si>
  <si>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</si>
  <si>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</si>
  <si>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</si>
  <si>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</si>
  <si>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</si>
  <si>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</si>
  <si>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</si>
  <si>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</si>
  <si>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</si>
  <si>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</si>
  <si>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</si>
  <si>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</si>
  <si>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</si>
  <si>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</si>
  <si>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</si>
  <si>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</si>
  <si>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</si>
  <si>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</si>
  <si>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</si>
  <si>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</si>
  <si>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</si>
  <si>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</si>
  <si>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</si>
  <si>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</si>
  <si>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</si>
  <si>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</si>
  <si>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</si>
  <si>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</si>
  <si>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</si>
  <si>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</si>
  <si>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</si>
  <si>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</si>
  <si>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</si>
  <si>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</si>
  <si>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</si>
  <si>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</si>
  <si>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</si>
  <si>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</si>
  <si>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</si>
  <si>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</si>
  <si>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</si>
  <si>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</si>
  <si>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</si>
  <si>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</si>
  <si>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</si>
  <si>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</si>
  <si>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</si>
  <si>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</si>
  <si>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</si>
  <si>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</si>
  <si>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</si>
  <si>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</si>
  <si>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</si>
  <si>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</si>
  <si>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</si>
  <si>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</si>
  <si>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</si>
  <si>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</si>
  <si>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</si>
  <si>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</si>
  <si>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</si>
  <si>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</si>
  <si>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</si>
  <si>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</si>
  <si>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</si>
  <si>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</si>
  <si>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</si>
  <si>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</si>
  <si>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</si>
  <si>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</si>
  <si>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</si>
  <si>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</si>
  <si>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</si>
  <si>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</si>
  <si>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</si>
  <si>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</si>
  <si>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</si>
  <si>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</si>
  <si>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</si>
  <si>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</si>
  <si>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</si>
  <si>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</si>
  <si>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</si>
  <si>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</si>
  <si>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</si>
  <si>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</si>
  <si>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</si>
  <si>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</si>
  <si>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</si>
  <si>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</si>
  <si>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</si>
  <si>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</si>
  <si>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</si>
  <si>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</si>
  <si>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</si>
  <si>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</si>
  <si>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</si>
  <si>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</si>
  <si>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</si>
  <si>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</si>
  <si>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</si>
  <si>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</si>
  <si>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</si>
  <si>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</si>
  <si>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</si>
  <si>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</si>
  <si>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</si>
  <si>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</si>
  <si>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</si>
  <si>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</si>
  <si>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</si>
  <si>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</si>
  <si>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</si>
  <si>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</si>
  <si>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</si>
  <si>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</si>
  <si>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</si>
  <si>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</si>
  <si>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</si>
  <si>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</si>
  <si>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</si>
  <si>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</si>
  <si>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</si>
  <si>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</si>
  <si>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</si>
  <si>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</si>
  <si>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</si>
  <si>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</si>
  <si>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</si>
  <si>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</si>
  <si>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</si>
  <si>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</si>
  <si>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</si>
  <si>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</si>
  <si>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</si>
  <si>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</si>
  <si>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</si>
  <si>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</si>
  <si>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</si>
  <si>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</si>
  <si>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</si>
  <si>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</si>
  <si>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</si>
  <si>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</si>
  <si>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</si>
  <si>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</si>
  <si>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</si>
  <si>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</si>
  <si>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</si>
  <si>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</si>
  <si>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</si>
  <si>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</si>
  <si>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</si>
  <si>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</si>
  <si>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</si>
  <si>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</si>
  <si>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</si>
  <si>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</si>
  <si>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</si>
  <si>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</si>
  <si>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</si>
  <si>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</si>
  <si>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</si>
  <si>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</si>
  <si>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</si>
  <si>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</si>
  <si>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</si>
  <si>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</si>
  <si>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</si>
  <si>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</si>
  <si>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</si>
  <si>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</si>
  <si>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</si>
  <si>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</si>
  <si>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</si>
  <si>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</si>
  <si>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</si>
  <si>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</si>
  <si>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</si>
  <si>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</si>
  <si>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</si>
  <si>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</si>
  <si>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</si>
  <si>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</si>
  <si>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</si>
  <si>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</si>
  <si>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</si>
  <si>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</si>
  <si>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</si>
  <si>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</si>
  <si>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</si>
  <si>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</si>
  <si>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</si>
  <si>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</si>
  <si>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</si>
  <si>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</si>
  <si>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</si>
  <si>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</si>
  <si>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</si>
  <si>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</si>
  <si>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</si>
  <si>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</si>
  <si>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</si>
  <si>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</si>
  <si>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</si>
  <si>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</si>
  <si>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</si>
  <si>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</si>
  <si>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</si>
  <si>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</si>
  <si>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</si>
  <si>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</si>
  <si>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</si>
  <si>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</si>
  <si>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</si>
  <si>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</si>
  <si>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</si>
  <si>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</si>
  <si>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</si>
  <si>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</si>
  <si>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</si>
  <si>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</si>
  <si>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</si>
  <si>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</si>
  <si>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</si>
  <si>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</si>
  <si>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</si>
  <si>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</si>
  <si>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</si>
  <si>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</si>
  <si>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</si>
  <si>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</si>
  <si>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</si>
  <si>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</si>
  <si>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</si>
  <si>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</si>
  <si>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</si>
  <si>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</si>
  <si>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</si>
  <si>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</si>
  <si>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</si>
  <si>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</si>
  <si>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</si>
  <si>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</si>
  <si>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</si>
  <si>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</si>
  <si>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</si>
  <si>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</si>
  <si>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</si>
  <si>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</si>
  <si>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</si>
  <si>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</si>
  <si>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</si>
  <si>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</si>
  <si>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</si>
  <si>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</si>
  <si>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</si>
  <si>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</si>
  <si>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</si>
  <si>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</si>
  <si>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</si>
  <si>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</si>
  <si>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</si>
  <si>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</si>
  <si>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</si>
  <si>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</si>
  <si>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</si>
  <si>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</si>
  <si>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</si>
  <si>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</si>
  <si>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</si>
  <si>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</si>
  <si>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</si>
  <si>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</si>
  <si>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</si>
  <si>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</si>
  <si>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</si>
  <si>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</si>
  <si>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</si>
  <si>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</si>
  <si>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</si>
  <si>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</si>
  <si>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</si>
  <si>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</si>
  <si>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</si>
  <si>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</si>
  <si>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</si>
  <si>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</si>
  <si>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</si>
  <si>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</si>
  <si>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</si>
  <si>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</si>
  <si>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</si>
  <si>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</si>
  <si>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</si>
  <si>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</si>
  <si>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</si>
  <si>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</si>
  <si>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</si>
  <si>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</si>
  <si>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</si>
  <si>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</si>
  <si>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</si>
  <si>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</si>
  <si>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</si>
  <si>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</si>
  <si>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</si>
  <si>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</si>
  <si>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</si>
  <si>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</si>
  <si>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</si>
  <si>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</si>
  <si>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</si>
  <si>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</si>
  <si>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</si>
  <si>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</si>
  <si>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</si>
  <si>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</si>
  <si>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</si>
  <si>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</si>
  <si>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</si>
  <si>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</si>
  <si>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</si>
  <si>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</si>
  <si>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</si>
  <si>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</si>
  <si>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</si>
  <si>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</si>
  <si>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</si>
  <si>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</si>
  <si>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</si>
  <si>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</si>
  <si>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</si>
  <si>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</si>
  <si>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</si>
  <si>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</si>
  <si>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</si>
  <si>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</si>
  <si>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</si>
  <si>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</si>
  <si>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</si>
  <si>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</si>
  <si>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</si>
  <si>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</si>
  <si>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</si>
  <si>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</si>
  <si>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</si>
  <si>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</si>
  <si>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</si>
  <si>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</si>
  <si>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</si>
  <si>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</si>
  <si>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</si>
  <si>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</si>
  <si>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</si>
  <si>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</si>
  <si>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</si>
  <si>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</si>
  <si>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</si>
  <si>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</si>
  <si>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</si>
  <si>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</si>
  <si>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</si>
  <si>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</si>
  <si>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</si>
  <si>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</si>
  <si>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</si>
  <si>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</si>
  <si>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</si>
  <si>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</si>
  <si>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</si>
  <si>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</si>
  <si>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</si>
  <si>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</si>
  <si>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</si>
  <si>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</si>
  <si>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</si>
  <si>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</si>
  <si>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</si>
  <si>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</si>
  <si>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</si>
  <si>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</si>
  <si>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</si>
  <si>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</si>
  <si>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</si>
  <si>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</si>
  <si>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</si>
  <si>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</si>
  <si>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</si>
  <si>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</si>
  <si>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</si>
  <si>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</si>
  <si>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</si>
  <si>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</si>
  <si>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</si>
  <si>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</si>
  <si>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</si>
  <si>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</si>
  <si>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</si>
  <si>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</si>
  <si>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</si>
  <si>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</si>
  <si>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</si>
  <si>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</si>
  <si>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</si>
  <si>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</si>
  <si>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</si>
  <si>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</si>
  <si>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</si>
  <si>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</si>
  <si>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</si>
  <si>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</si>
  <si>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</si>
  <si>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</si>
  <si>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</si>
  <si>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</si>
  <si>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</si>
  <si>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</si>
  <si>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</si>
  <si>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</si>
  <si>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</si>
  <si>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</si>
  <si>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</si>
  <si>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</si>
  <si>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</si>
  <si>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</si>
  <si>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</si>
  <si>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</si>
  <si>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</si>
  <si>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</si>
  <si>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</si>
  <si>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</si>
  <si>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</si>
  <si>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</si>
  <si>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</si>
  <si>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</si>
  <si>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</si>
  <si>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</si>
  <si>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</si>
  <si>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</si>
  <si>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</si>
  <si>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</si>
  <si>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</si>
  <si>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</si>
  <si>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</si>
  <si>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</si>
  <si>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</si>
  <si>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</si>
  <si>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</si>
  <si>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</si>
  <si>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</si>
  <si>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</si>
  <si>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</si>
  <si>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</si>
  <si>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</si>
  <si>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</si>
  <si>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</si>
  <si>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</si>
  <si>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</si>
  <si>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</si>
  <si>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</si>
  <si>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</si>
  <si>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</si>
  <si>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</si>
  <si>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</si>
  <si>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</si>
  <si>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</si>
  <si>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</si>
  <si>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</si>
  <si>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</si>
  <si>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</si>
  <si>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</si>
  <si>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</si>
  <si>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</si>
  <si>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</si>
  <si>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</si>
  <si>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</si>
  <si>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</si>
  <si>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</si>
  <si>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</si>
  <si>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</si>
  <si>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</si>
  <si>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</si>
  <si>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</si>
  <si>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</si>
  <si>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</si>
  <si>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</si>
  <si>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</si>
  <si>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</si>
  <si>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</si>
  <si>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</si>
  <si>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</si>
  <si>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</si>
  <si>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</si>
  <si>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</si>
  <si>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</si>
  <si>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</si>
  <si>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</si>
  <si>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</si>
  <si>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</si>
  <si>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</si>
  <si>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</si>
  <si>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</si>
  <si>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</si>
  <si>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</si>
  <si>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</si>
  <si>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</si>
  <si>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</si>
  <si>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</si>
  <si>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</si>
  <si>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</si>
  <si>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</si>
  <si>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</si>
  <si>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</si>
  <si>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</si>
  <si>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</si>
  <si>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</si>
  <si>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</si>
  <si>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</si>
  <si>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</si>
  <si>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</si>
  <si>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</si>
  <si>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</si>
  <si>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</si>
  <si>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</si>
  <si>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</si>
  <si>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</si>
  <si>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</si>
  <si>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</si>
  <si>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</si>
  <si>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</si>
  <si>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</si>
  <si>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</si>
  <si>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</si>
  <si>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</si>
  <si>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</si>
  <si>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</si>
  <si>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</si>
  <si>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</si>
  <si>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</si>
  <si>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</si>
  <si>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</si>
  <si>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</si>
  <si>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</si>
  <si>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</si>
  <si>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</si>
  <si>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</si>
  <si>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</si>
  <si>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</si>
  <si>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</si>
  <si>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</si>
  <si>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</si>
  <si>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</si>
  <si>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</si>
  <si>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</si>
  <si>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</si>
  <si>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</si>
  <si>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</si>
  <si>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</si>
  <si>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</si>
  <si>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</si>
  <si>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</si>
  <si>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</si>
  <si>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</si>
  <si>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</si>
  <si>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</si>
  <si>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</si>
  <si>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</si>
  <si>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</si>
  <si>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</si>
  <si>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</si>
  <si>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</si>
  <si>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</si>
  <si>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</si>
  <si>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</si>
  <si>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</si>
  <si>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</si>
  <si>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</si>
  <si>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</si>
  <si>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</si>
  <si>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</si>
  <si>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</si>
  <si>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</si>
  <si>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</si>
  <si>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</si>
  <si>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</si>
  <si>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</si>
  <si>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</si>
  <si>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</si>
  <si>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</si>
  <si>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</si>
  <si>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</si>
  <si>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</si>
  <si>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</si>
  <si>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</si>
  <si>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</si>
  <si>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</si>
  <si>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</si>
  <si>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</si>
  <si>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</si>
  <si>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</si>
  <si>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</si>
  <si>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</si>
  <si>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</si>
  <si>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</si>
  <si>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</si>
  <si>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</si>
  <si>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</si>
  <si>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</si>
  <si>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</si>
  <si>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</si>
  <si>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</si>
  <si>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</si>
  <si>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</si>
  <si>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</si>
  <si>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</si>
  <si>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</si>
  <si>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</si>
  <si>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</si>
  <si>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</si>
  <si>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</si>
  <si>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</si>
  <si>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</si>
  <si>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</si>
  <si>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</si>
  <si>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</si>
  <si>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</si>
  <si>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</si>
  <si>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</si>
  <si>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</si>
  <si>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</si>
  <si>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</si>
  <si>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</si>
  <si>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</si>
  <si>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</si>
  <si>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</si>
  <si>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</si>
  <si>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</si>
  <si>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</si>
  <si>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</si>
  <si>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</si>
  <si>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</si>
  <si>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</si>
  <si>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</si>
  <si>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</si>
  <si>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</si>
  <si>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</si>
  <si>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</si>
  <si>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</si>
  <si>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</si>
  <si>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</si>
  <si>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</si>
  <si>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</si>
  <si>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</si>
  <si>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</si>
  <si>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</si>
  <si>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</si>
  <si>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</si>
  <si>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</si>
  <si>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</si>
  <si>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</si>
  <si>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</si>
  <si>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</si>
  <si>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</si>
  <si>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</si>
  <si>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</si>
  <si>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</si>
  <si>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</si>
  <si>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</si>
  <si>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</si>
  <si>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</si>
  <si>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</si>
  <si>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</si>
  <si>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</si>
  <si>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</si>
  <si>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</si>
  <si>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</si>
  <si>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</si>
  <si>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</si>
  <si>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</si>
  <si>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</si>
  <si>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</si>
  <si>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</si>
  <si>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</si>
  <si>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</si>
  <si>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</si>
  <si>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</si>
  <si>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</si>
  <si>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</si>
  <si>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</si>
  <si>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</si>
  <si>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</si>
  <si>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</si>
  <si>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</si>
  <si>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</si>
  <si>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</si>
  <si>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</si>
  <si>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</si>
  <si>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</si>
  <si>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</si>
  <si>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</si>
  <si>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</si>
  <si>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</si>
  <si>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</si>
  <si>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</si>
  <si>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</si>
  <si>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</si>
  <si>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</si>
  <si>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</si>
  <si>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</si>
  <si>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</si>
  <si>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</si>
  <si>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</si>
  <si>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</si>
  <si>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</si>
  <si>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</si>
  <si>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</si>
  <si>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</si>
  <si>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</si>
  <si>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</si>
  <si>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</si>
  <si>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</si>
  <si>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</si>
  <si>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</si>
  <si>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</si>
  <si>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</si>
  <si>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</si>
  <si>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</si>
  <si>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</si>
  <si>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</si>
  <si>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</si>
  <si>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</si>
  <si>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</si>
  <si>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</si>
  <si>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</si>
  <si>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</si>
  <si>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</si>
  <si>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</si>
  <si>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</si>
  <si>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</si>
  <si>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</si>
  <si>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</si>
  <si>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</si>
  <si>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</si>
  <si>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</si>
  <si>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</si>
  <si>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</si>
  <si>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</si>
  <si>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</si>
  <si>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</si>
  <si>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</si>
  <si>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</si>
  <si>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</si>
  <si>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</si>
  <si>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</si>
  <si>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</si>
  <si>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</si>
  <si>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</si>
  <si>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</si>
  <si>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</si>
  <si>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</si>
  <si>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</si>
  <si>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</si>
  <si>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</si>
  <si>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</si>
  <si>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</si>
  <si>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</si>
  <si>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</si>
  <si>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</si>
  <si>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</si>
  <si>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</si>
  <si>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</si>
  <si>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</si>
  <si>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</si>
  <si>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</si>
  <si>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</si>
  <si>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</si>
  <si>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</si>
  <si>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</si>
  <si>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</si>
  <si>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</si>
  <si>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</si>
  <si>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</si>
  <si>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</si>
  <si>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</si>
  <si>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</si>
  <si>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</si>
  <si>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</si>
  <si>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</si>
  <si>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</si>
  <si>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</si>
  <si>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</si>
  <si>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</si>
  <si>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</si>
  <si>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</si>
  <si>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</si>
  <si>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</si>
  <si>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</si>
  <si>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</si>
  <si>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</si>
  <si>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</si>
  <si>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</si>
  <si>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</si>
  <si>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</si>
  <si>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</si>
  <si>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</si>
  <si>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</si>
  <si>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</si>
  <si>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</si>
  <si>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</si>
  <si>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</si>
  <si>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</si>
  <si>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</si>
  <si>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</si>
  <si>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</si>
  <si>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</si>
  <si>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</si>
  <si>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</si>
  <si>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</si>
  <si>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</si>
  <si>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</si>
  <si>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</si>
  <si>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</si>
  <si>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</si>
  <si>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</si>
  <si>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</si>
  <si>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</si>
  <si>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</si>
  <si>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</si>
  <si>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</si>
  <si>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</si>
  <si>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</si>
  <si>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</si>
  <si>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</si>
  <si>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</si>
  <si>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</si>
  <si>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</si>
  <si>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</si>
  <si>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</si>
  <si>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</si>
  <si>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</si>
  <si>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</si>
  <si>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</si>
  <si>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</si>
  <si>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</si>
  <si>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</si>
  <si>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</si>
  <si>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</si>
  <si>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</si>
  <si>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</si>
  <si>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</si>
  <si>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</si>
  <si>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</si>
  <si>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</si>
  <si>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</si>
  <si>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</si>
  <si>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</si>
  <si>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</si>
  <si>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</si>
  <si>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</si>
  <si>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</si>
  <si>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</si>
  <si>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</si>
  <si>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</si>
  <si>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</si>
  <si>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</si>
  <si>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</si>
  <si>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</si>
  <si>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</si>
  <si>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</si>
  <si>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</si>
  <si>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</si>
  <si>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</si>
  <si>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</si>
  <si>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</si>
  <si>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</si>
  <si>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</si>
  <si>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</si>
  <si>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</si>
  <si>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</si>
  <si>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</si>
  <si>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</si>
  <si>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</si>
  <si>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</si>
  <si>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</si>
  <si>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</si>
  <si>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</si>
  <si>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</si>
  <si>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</si>
  <si>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</si>
  <si>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</si>
  <si>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</si>
  <si>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</si>
  <si>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</si>
  <si>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</si>
  <si>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</si>
  <si>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</si>
  <si>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</si>
  <si>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</si>
  <si>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</si>
  <si>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</si>
  <si>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</si>
  <si>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</si>
  <si>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</si>
  <si>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</si>
  <si>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</si>
  <si>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</si>
  <si>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</si>
  <si>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</si>
  <si>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</si>
  <si>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</si>
  <si>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</si>
  <si>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</si>
  <si>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</si>
  <si>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</si>
  <si>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</si>
  <si>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</si>
  <si>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</si>
  <si>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</si>
  <si>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</si>
  <si>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</si>
  <si>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</si>
  <si>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</si>
  <si>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</si>
  <si>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</si>
  <si>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</si>
  <si>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</si>
  <si>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</si>
  <si>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</si>
  <si>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</si>
  <si>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</si>
  <si>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</si>
  <si>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</si>
  <si>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</si>
  <si>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</si>
  <si>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</si>
  <si>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</si>
  <si>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</si>
  <si>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</si>
  <si>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</si>
  <si>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</si>
  <si>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</si>
  <si>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</si>
  <si>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</si>
  <si>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</si>
  <si>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</si>
  <si>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</si>
  <si>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</si>
  <si>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</si>
  <si>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</si>
  <si>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</si>
  <si>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</si>
  <si>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</si>
  <si>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</si>
  <si>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</si>
  <si>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</si>
  <si>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</si>
  <si>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</si>
  <si>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</si>
  <si>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</si>
  <si>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</si>
  <si>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</si>
  <si>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</si>
  <si>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</si>
  <si>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</si>
  <si>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</si>
  <si>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</si>
  <si>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</si>
  <si>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</si>
  <si>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</si>
  <si>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</si>
  <si>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</si>
  <si>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</si>
  <si>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</si>
  <si>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</si>
  <si>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</si>
  <si>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</si>
  <si>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</si>
  <si>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</si>
  <si>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</si>
  <si>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</si>
  <si>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</si>
  <si>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</si>
  <si>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</si>
  <si>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</si>
  <si>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</si>
  <si>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</si>
  <si>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</si>
  <si>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</si>
  <si>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</si>
  <si>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</si>
  <si>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</si>
  <si>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</si>
  <si>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</si>
  <si>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</si>
  <si>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</si>
  <si>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</si>
  <si>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</si>
  <si>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</si>
  <si>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</si>
  <si>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</si>
  <si>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</si>
  <si>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</si>
  <si>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</si>
  <si>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</si>
  <si>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</si>
  <si>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</si>
  <si>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</si>
  <si>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</si>
  <si>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</si>
  <si>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</si>
  <si>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</si>
  <si>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</si>
  <si>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</si>
  <si>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</si>
  <si>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</si>
  <si>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</si>
  <si>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</si>
  <si>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</si>
  <si>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</si>
  <si>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</si>
  <si>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</si>
  <si>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</si>
  <si>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</si>
  <si>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</si>
  <si>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</si>
  <si>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</si>
  <si>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</si>
  <si>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</si>
  <si>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</si>
  <si>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</si>
  <si>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</si>
  <si>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</si>
  <si>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</si>
  <si>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</si>
  <si>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</si>
  <si>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</si>
  <si>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</si>
  <si>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</si>
  <si>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</si>
  <si>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</si>
  <si>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</si>
  <si>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</si>
  <si>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</si>
  <si>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</si>
  <si>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</si>
  <si>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</si>
  <si>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</si>
  <si>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</si>
  <si>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</si>
  <si>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</si>
  <si>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</si>
  <si>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</si>
  <si>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</si>
  <si>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</si>
  <si>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</si>
  <si>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</si>
  <si>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</si>
  <si>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</si>
  <si>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</si>
  <si>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</si>
  <si>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</si>
  <si>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</si>
  <si>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</si>
  <si>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</si>
  <si>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</si>
  <si>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</si>
  <si>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</si>
  <si>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</si>
  <si>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</si>
  <si>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</si>
  <si>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</si>
  <si>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</si>
  <si>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</si>
  <si>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</si>
  <si>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</si>
  <si>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</si>
  <si>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</si>
  <si>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</si>
  <si>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</si>
  <si>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</si>
  <si>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</si>
  <si>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</si>
  <si>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</si>
  <si>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</si>
  <si>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</si>
  <si>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</si>
  <si>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</si>
  <si>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</si>
  <si>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</si>
  <si>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</si>
  <si>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</si>
  <si>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</si>
  <si>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</si>
  <si>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</si>
  <si>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</si>
  <si>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</si>
  <si>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</si>
  <si>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</si>
  <si>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</si>
  <si>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</si>
  <si>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</si>
  <si>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</si>
  <si>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</si>
  <si>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</si>
  <si>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</si>
  <si>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</si>
  <si>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</si>
  <si>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</si>
  <si>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</si>
  <si>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</si>
  <si>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</si>
  <si>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</si>
  <si>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</si>
  <si>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</si>
  <si>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</si>
  <si>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</si>
  <si>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</si>
  <si>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</si>
  <si>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</si>
  <si>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</si>
  <si>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</si>
  <si>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</si>
  <si>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</si>
  <si>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</si>
  <si>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</si>
  <si>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</si>
  <si>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</si>
  <si>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</si>
  <si>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</si>
  <si>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</si>
  <si>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</si>
  <si>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</si>
  <si>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</si>
  <si>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</si>
  <si>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</si>
  <si>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</si>
  <si>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</si>
  <si>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</si>
  <si>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</si>
  <si>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</si>
  <si>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</si>
  <si>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</si>
  <si>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</si>
  <si>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</si>
  <si>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</si>
  <si>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</si>
  <si>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</si>
  <si>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</si>
  <si>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</si>
  <si>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</si>
  <si>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</si>
  <si>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</si>
  <si>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</si>
  <si>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</si>
  <si>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</si>
  <si>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</si>
  <si>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</si>
  <si>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</si>
  <si>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</si>
  <si>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</si>
  <si>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</si>
  <si>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</si>
  <si>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</si>
  <si>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</si>
  <si>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</si>
  <si>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</si>
  <si>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</si>
  <si>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</si>
  <si>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</si>
  <si>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</si>
  <si>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</si>
  <si>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</si>
  <si>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</si>
  <si>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</si>
  <si>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</si>
  <si>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</si>
  <si>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</si>
  <si>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</si>
  <si>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</si>
  <si>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</si>
  <si>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</si>
  <si>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</si>
  <si>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</si>
  <si>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</si>
  <si>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</si>
  <si>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</si>
  <si>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</si>
  <si>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</si>
  <si>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</si>
  <si>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</si>
  <si>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</si>
  <si>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</si>
  <si>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</si>
  <si>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</si>
  <si>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</si>
  <si>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</si>
  <si>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</si>
  <si>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</si>
  <si>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</si>
  <si>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</si>
  <si>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</si>
  <si>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</si>
  <si>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</si>
  <si>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</si>
  <si>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</si>
  <si>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</si>
  <si>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</si>
  <si>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</si>
  <si>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</si>
  <si>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</si>
  <si>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</si>
  <si>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</si>
  <si>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</si>
  <si>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</si>
  <si>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</si>
  <si>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</si>
  <si>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</si>
  <si>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</si>
  <si>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</si>
  <si>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</si>
  <si>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</si>
  <si>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</si>
  <si>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</si>
  <si>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</si>
  <si>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</si>
  <si>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</si>
  <si>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</si>
  <si>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</si>
  <si>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</si>
  <si>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</si>
  <si>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</si>
  <si>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</si>
  <si>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</si>
  <si>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</si>
  <si>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</si>
  <si>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</si>
  <si>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</si>
  <si>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</si>
  <si>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</si>
  <si>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</si>
  <si>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</si>
  <si>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</si>
  <si>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</si>
  <si>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</si>
  <si>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</si>
  <si>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</si>
  <si>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</si>
  <si>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</si>
  <si>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</si>
  <si>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</si>
  <si>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</si>
  <si>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</si>
  <si>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</si>
  <si>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</si>
  <si>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</si>
  <si>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</si>
  <si>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</si>
  <si>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</si>
  <si>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</si>
  <si>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</si>
  <si>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</si>
  <si>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</si>
  <si>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</si>
  <si>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</si>
  <si>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</si>
  <si>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</si>
  <si>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</si>
  <si>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</si>
  <si>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</si>
  <si>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</si>
  <si>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</si>
  <si>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</si>
  <si>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</si>
  <si>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</si>
  <si>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</si>
  <si>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</si>
  <si>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</si>
  <si>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</si>
  <si>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</si>
  <si>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</si>
  <si>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</si>
  <si>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</si>
  <si>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</si>
  <si>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</si>
  <si>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</si>
  <si>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</si>
  <si>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</si>
  <si>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</si>
  <si>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</si>
  <si>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</si>
  <si>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</si>
  <si>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</si>
  <si>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</si>
  <si>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</si>
  <si>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</si>
  <si>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</si>
  <si>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</si>
  <si>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</si>
  <si>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</si>
  <si>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</si>
  <si>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</si>
  <si>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</si>
  <si>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</si>
  <si>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</si>
  <si>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</si>
  <si>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</si>
  <si>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</si>
  <si>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</si>
  <si>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</si>
  <si>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</si>
  <si>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</si>
  <si>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</si>
  <si>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</si>
  <si>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</si>
  <si>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</si>
  <si>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</si>
  <si>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</si>
  <si>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</si>
  <si>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</si>
  <si>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</si>
  <si>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</si>
  <si>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</si>
  <si>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</si>
  <si>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</si>
  <si>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</si>
  <si>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</si>
  <si>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</si>
  <si>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</si>
  <si>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</si>
  <si>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</si>
  <si>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</si>
  <si>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</si>
  <si>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</si>
  <si>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</si>
  <si>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</si>
  <si>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</si>
  <si>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</si>
  <si>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</si>
  <si>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</si>
  <si>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</si>
  <si>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</si>
  <si>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</si>
  <si>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</si>
  <si>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</si>
  <si>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</si>
  <si>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</si>
  <si>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</si>
  <si>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</si>
  <si>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</si>
  <si>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</si>
  <si>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</si>
  <si>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</si>
  <si>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</si>
  <si>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</si>
  <si>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</si>
  <si>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</si>
  <si>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</si>
  <si>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</si>
  <si>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</si>
  <si>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</si>
  <si>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</si>
  <si>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</si>
  <si>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</si>
  <si>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</si>
  <si>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</si>
  <si>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</si>
  <si>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</si>
  <si>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</si>
  <si>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</si>
  <si>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</si>
  <si>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</si>
  <si>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</si>
  <si>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</si>
  <si>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</si>
  <si>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</si>
  <si>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</si>
  <si>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</si>
  <si>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</si>
  <si>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</si>
  <si>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</si>
  <si>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</si>
  <si>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</si>
  <si>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</si>
  <si>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</si>
  <si>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</si>
  <si>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</si>
  <si>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</si>
  <si>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</si>
  <si>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</si>
  <si>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</si>
  <si>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</si>
  <si>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</si>
  <si>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</si>
  <si>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</si>
  <si>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</si>
  <si>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</si>
  <si>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</si>
  <si>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</si>
  <si>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</si>
  <si>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</si>
  <si>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</si>
  <si>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</si>
  <si>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</si>
  <si>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</si>
  <si>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</si>
  <si>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</si>
  <si>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</si>
  <si>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</si>
  <si>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</si>
  <si>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</si>
  <si>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</si>
  <si>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</si>
  <si>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</si>
  <si>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</si>
  <si>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</si>
  <si>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</si>
  <si>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</si>
  <si>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</si>
  <si>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</si>
  <si>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</si>
  <si>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</si>
  <si>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</si>
  <si>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</si>
  <si>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</si>
  <si>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</si>
  <si>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</si>
  <si>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</si>
  <si>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</si>
  <si>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</si>
  <si>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</si>
  <si>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</si>
  <si>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</si>
  <si>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</si>
  <si>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</si>
  <si>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</si>
  <si>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</si>
  <si>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</si>
  <si>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</si>
  <si>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</si>
  <si>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</si>
  <si>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</si>
  <si>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</si>
  <si>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</si>
  <si>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</si>
  <si>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</si>
  <si>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</si>
  <si>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</si>
  <si>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</si>
  <si>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</si>
  <si>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</si>
  <si>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</si>
  <si>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</si>
  <si>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</si>
  <si>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</si>
  <si>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</si>
  <si>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</si>
  <si>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</si>
  <si>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</si>
  <si>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</si>
  <si>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</si>
  <si>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</si>
  <si>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</si>
  <si>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</si>
  <si>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</si>
  <si>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</si>
  <si>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</si>
  <si>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</si>
  <si>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</si>
  <si>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</si>
  <si>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</si>
  <si>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</si>
  <si>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</si>
  <si>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</si>
  <si>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</si>
  <si>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</si>
  <si>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</si>
  <si>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</si>
  <si>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</si>
  <si>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</si>
  <si>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</si>
  <si>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</si>
  <si>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</si>
  <si>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</si>
  <si>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</si>
  <si>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</si>
  <si>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</si>
  <si>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</si>
  <si>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</si>
  <si>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</si>
  <si>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</si>
  <si>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</si>
  <si>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</si>
  <si>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</si>
  <si>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</si>
  <si>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</si>
  <si>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</si>
  <si>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</si>
  <si>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</si>
  <si>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</si>
  <si>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</si>
  <si>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</si>
  <si>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</si>
  <si>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</si>
  <si>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</si>
  <si>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</si>
  <si>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</si>
  <si>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</si>
  <si>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</si>
  <si>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</si>
  <si>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</si>
  <si>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</si>
  <si>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</si>
  <si>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</si>
  <si>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</si>
  <si>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</si>
  <si>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</si>
  <si>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</si>
  <si>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</si>
  <si>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</si>
  <si>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</si>
  <si>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</si>
  <si>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</si>
  <si>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</si>
  <si>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</si>
  <si>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</si>
  <si>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</si>
  <si>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</si>
  <si>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</si>
  <si>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</si>
  <si>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</si>
  <si>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</si>
  <si>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</si>
  <si>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</si>
  <si>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</si>
  <si>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</si>
  <si>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</si>
  <si>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</si>
  <si>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</si>
  <si>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</si>
  <si>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</si>
  <si>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</si>
  <si>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</si>
  <si>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</si>
  <si>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</si>
  <si>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</si>
  <si>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</si>
  <si>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</si>
  <si>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</si>
  <si>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</si>
  <si>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</si>
  <si>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</si>
  <si>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</si>
  <si>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</si>
  <si>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</si>
  <si>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</si>
  <si>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</si>
  <si>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</si>
  <si>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</si>
  <si>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</si>
  <si>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</si>
  <si>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</si>
  <si>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</si>
  <si>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</si>
  <si>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</si>
  <si>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</si>
  <si>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</si>
  <si>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</si>
  <si>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</si>
  <si>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</si>
  <si>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</si>
  <si>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</si>
  <si>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</si>
  <si>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</si>
  <si>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</si>
  <si>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</si>
  <si>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</si>
  <si>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</si>
  <si>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</si>
  <si>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</si>
  <si>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</si>
  <si>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</si>
  <si>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</si>
  <si>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</si>
  <si>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</si>
  <si>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</si>
  <si>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</si>
  <si>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</si>
  <si>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</si>
  <si>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</si>
  <si>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</si>
  <si>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</si>
  <si>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</si>
  <si>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</si>
  <si>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</si>
  <si>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</si>
  <si>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</si>
  <si>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</si>
  <si>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</si>
  <si>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</si>
  <si>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</si>
  <si>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</si>
  <si>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</si>
  <si>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</si>
  <si>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</si>
  <si>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</si>
  <si>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</si>
  <si>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</si>
  <si>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</si>
  <si>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</si>
  <si>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</si>
  <si>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</si>
  <si>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</si>
  <si>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</si>
  <si>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</si>
  <si>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</si>
  <si>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</si>
  <si>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</si>
  <si>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</si>
  <si>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</si>
  <si>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</si>
  <si>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</si>
  <si>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</si>
  <si>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</si>
  <si>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</si>
  <si>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</si>
  <si>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</si>
  <si>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</si>
  <si>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</si>
  <si>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</si>
  <si>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</si>
  <si>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</si>
  <si>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</si>
  <si>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</si>
  <si>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</si>
  <si>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</si>
  <si>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</si>
  <si>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</si>
  <si>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</si>
  <si>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</si>
  <si>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</si>
  <si>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</si>
  <si>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</si>
  <si>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</si>
  <si>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</si>
  <si>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</si>
  <si>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</si>
  <si>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</si>
  <si>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</si>
  <si>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</si>
  <si>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</si>
  <si>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</si>
  <si>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</si>
  <si>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</si>
  <si>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</si>
  <si>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</si>
  <si>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</si>
  <si>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</si>
  <si>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</si>
  <si>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</si>
  <si>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</si>
  <si>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</si>
  <si>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</si>
  <si>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</si>
  <si>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</si>
  <si>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</si>
  <si>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</si>
  <si>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</si>
  <si>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</si>
  <si>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</si>
  <si>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</si>
  <si>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</si>
  <si>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</si>
  <si>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</si>
  <si>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</si>
  <si>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</si>
  <si>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</si>
  <si>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</si>
  <si>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</si>
  <si>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</si>
  <si>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</si>
  <si>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</si>
  <si>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</si>
  <si>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</si>
  <si>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</si>
  <si>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</si>
  <si>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</si>
  <si>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</si>
  <si>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</si>
  <si>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</si>
  <si>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</si>
  <si>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</si>
  <si>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</si>
  <si>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</si>
  <si>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</si>
  <si>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</si>
  <si>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</si>
  <si>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</si>
  <si>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</si>
  <si>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</si>
  <si>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</si>
  <si>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</si>
  <si>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</si>
  <si>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</si>
  <si>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</si>
  <si>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</si>
  <si>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</si>
  <si>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</si>
  <si>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</si>
  <si>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</si>
  <si>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</si>
  <si>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</si>
  <si>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</si>
  <si>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</si>
  <si>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</si>
  <si>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</si>
  <si>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</si>
  <si>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</si>
  <si>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</si>
  <si>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</si>
  <si>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</si>
  <si>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</si>
  <si>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</si>
  <si>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</si>
  <si>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</si>
  <si>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</si>
  <si>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</si>
  <si>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</si>
  <si>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</si>
  <si>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</si>
  <si>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</si>
  <si>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</si>
  <si>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</si>
  <si>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</si>
  <si>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</si>
  <si>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</si>
  <si>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</si>
  <si>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</si>
  <si>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</si>
  <si>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</si>
  <si>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</si>
  <si>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</si>
  <si>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</si>
  <si>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</si>
  <si>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</si>
  <si>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</si>
  <si>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</si>
  <si>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</si>
  <si>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</si>
  <si>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</si>
  <si>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</si>
  <si>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</si>
  <si>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</si>
  <si>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</si>
  <si>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</si>
  <si>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</si>
  <si>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</si>
  <si>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</si>
  <si>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</si>
  <si>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</si>
  <si>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</si>
  <si>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</si>
  <si>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</si>
  <si>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</si>
  <si>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</si>
  <si>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</si>
  <si>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</si>
  <si>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</si>
  <si>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</si>
  <si>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</si>
  <si>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</si>
  <si>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</si>
  <si>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</si>
  <si>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</si>
  <si>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</si>
  <si>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</si>
  <si>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</si>
  <si>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</si>
  <si>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</si>
  <si>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</si>
  <si>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</si>
  <si>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</si>
  <si>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</si>
  <si>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</si>
  <si>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</si>
  <si>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</si>
  <si>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</si>
  <si>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</si>
  <si>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</si>
  <si>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</si>
  <si>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</si>
  <si>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</si>
  <si>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</si>
  <si>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</si>
  <si>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</si>
  <si>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</si>
  <si>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</si>
  <si>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</si>
  <si>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</si>
  <si>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</si>
  <si>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</si>
  <si>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</si>
  <si>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</si>
  <si>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</si>
  <si>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</si>
  <si>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</si>
  <si>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</si>
  <si>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</si>
  <si>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</si>
  <si>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</si>
  <si>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</si>
  <si>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</si>
  <si>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</si>
  <si>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</si>
  <si>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</si>
  <si>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</si>
  <si>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</si>
  <si>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</si>
  <si>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</si>
  <si>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</si>
  <si>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</si>
  <si>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</si>
  <si>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</si>
  <si>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</si>
  <si>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</si>
  <si>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</si>
  <si>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</si>
  <si>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</si>
  <si>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</si>
  <si>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</si>
  <si>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</si>
  <si>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</si>
  <si>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</si>
  <si>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</si>
  <si>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</si>
  <si>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</si>
  <si>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</si>
  <si>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</si>
  <si>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</si>
  <si>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</si>
  <si>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</si>
  <si>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</si>
  <si>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</si>
  <si>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</si>
  <si>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</si>
  <si>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</si>
  <si>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</si>
  <si>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</si>
  <si>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</si>
  <si>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</si>
  <si>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</si>
  <si>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</si>
  <si>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</si>
  <si>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</si>
  <si>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</si>
  <si>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</si>
  <si>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</si>
  <si>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</si>
  <si>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</si>
  <si>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</si>
  <si>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</si>
  <si>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</si>
  <si>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</si>
  <si>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</si>
  <si>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</si>
  <si>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</si>
  <si>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</si>
  <si>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</si>
  <si>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</si>
  <si>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</si>
  <si>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</si>
  <si>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</si>
  <si>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</si>
  <si>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</si>
  <si>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</si>
  <si>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</si>
  <si>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</si>
  <si>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</si>
  <si>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</si>
  <si>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</si>
  <si>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</si>
  <si>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</si>
  <si>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</si>
  <si>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</si>
  <si>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</si>
  <si>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</si>
  <si>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</si>
  <si>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</si>
  <si>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</si>
  <si>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</si>
  <si>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</si>
  <si>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</si>
  <si>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</si>
  <si>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</si>
  <si>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</si>
  <si>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</si>
  <si>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</si>
  <si>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</si>
  <si>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</si>
  <si>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</si>
  <si>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</si>
  <si>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</si>
  <si>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</si>
  <si>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</si>
  <si>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</si>
  <si>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</si>
  <si>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</si>
  <si>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</si>
  <si>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</si>
  <si>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</si>
  <si>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</si>
  <si>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</si>
  <si>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</si>
  <si>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</si>
  <si>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</si>
  <si>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</si>
  <si>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</si>
  <si>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</si>
  <si>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</si>
  <si>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</si>
  <si>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</si>
  <si>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</si>
  <si>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</si>
  <si>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</si>
  <si>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</si>
  <si>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</si>
  <si>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</si>
  <si>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</si>
  <si>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</si>
  <si>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</si>
  <si>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</si>
  <si>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</si>
  <si>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</si>
  <si>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</si>
  <si>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</si>
  <si>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</si>
  <si>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</si>
  <si>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</si>
  <si>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</si>
  <si>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</si>
  <si>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</si>
  <si>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</si>
  <si>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</si>
  <si>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</si>
  <si>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</si>
  <si>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</si>
  <si>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</si>
  <si>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</si>
  <si>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</si>
  <si>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</si>
  <si>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</si>
  <si>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</si>
  <si>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</si>
  <si>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</si>
  <si>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</si>
  <si>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</si>
  <si>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</si>
  <si>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</si>
  <si>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</si>
  <si>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</si>
  <si>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</si>
  <si>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</si>
  <si>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</si>
  <si>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</si>
  <si>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</si>
  <si>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</si>
  <si>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</si>
  <si>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</si>
  <si>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</si>
  <si>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</si>
  <si>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</si>
  <si>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</si>
  <si>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</si>
  <si>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</si>
  <si>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</si>
  <si>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</si>
  <si>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</si>
  <si>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</si>
  <si>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</si>
  <si>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</si>
  <si>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</si>
  <si>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</si>
  <si>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</si>
  <si>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</si>
  <si>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</si>
  <si>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</si>
  <si>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</si>
  <si>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</si>
  <si>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</si>
  <si>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</si>
  <si>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</si>
  <si>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</si>
  <si>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</si>
  <si>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</si>
  <si>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</si>
  <si>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</si>
  <si>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</si>
  <si>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</si>
  <si>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</si>
  <si>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</si>
  <si>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</si>
  <si>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</si>
  <si>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</si>
  <si>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</si>
  <si>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</si>
  <si>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</si>
  <si>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</si>
  <si>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</si>
  <si>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</si>
  <si>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</si>
  <si>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</si>
  <si>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</si>
  <si>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</si>
  <si>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</si>
  <si>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</si>
  <si>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</si>
  <si>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</si>
  <si>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</si>
  <si>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</si>
  <si>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</si>
  <si>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</si>
  <si>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</si>
  <si>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</si>
  <si>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</si>
  <si>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</si>
  <si>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</si>
  <si>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</si>
  <si>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</si>
  <si>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</si>
  <si>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</si>
  <si>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</si>
  <si>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</si>
  <si>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</si>
  <si>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</si>
  <si>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</si>
  <si>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</si>
  <si>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</si>
  <si>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</si>
  <si>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</si>
  <si>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</si>
  <si>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</si>
  <si>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</si>
  <si>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</si>
  <si>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</si>
  <si>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</si>
  <si>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</si>
  <si>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</si>
  <si>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</si>
  <si>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</si>
  <si>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</si>
  <si>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</si>
  <si>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</si>
  <si>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</si>
  <si>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</si>
  <si>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</si>
  <si>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</si>
  <si>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</si>
  <si>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</si>
  <si>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</si>
  <si>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</si>
  <si>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</si>
  <si>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</si>
  <si>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</si>
  <si>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</si>
  <si>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</si>
  <si>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</si>
  <si>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</si>
  <si>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</si>
  <si>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</si>
  <si>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</si>
  <si>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</si>
  <si>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</si>
  <si>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</si>
  <si>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</si>
  <si>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</si>
  <si>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</si>
  <si>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</si>
  <si>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</si>
  <si>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</si>
  <si>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</si>
  <si>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</si>
  <si>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</si>
  <si>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</si>
  <si>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</si>
  <si>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</si>
  <si>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</si>
  <si>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</si>
  <si>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</si>
  <si>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</si>
  <si>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</si>
  <si>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</si>
  <si>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</si>
  <si>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</si>
  <si>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</si>
  <si>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</si>
  <si>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</si>
  <si>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</si>
  <si>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</si>
  <si>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</si>
  <si>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</si>
  <si>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</si>
  <si>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</si>
  <si>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</si>
  <si>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</si>
  <si>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</si>
  <si>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</si>
  <si>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</si>
  <si>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</si>
  <si>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</si>
  <si>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</si>
  <si>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</si>
  <si>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</si>
  <si>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</si>
  <si>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</si>
  <si>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</si>
  <si>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</si>
  <si>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</si>
  <si>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</si>
  <si>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</si>
  <si>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</si>
  <si>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</si>
  <si>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</si>
  <si>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</si>
  <si>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</si>
  <si>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</si>
  <si>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</si>
  <si>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</si>
  <si>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</si>
  <si>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</si>
  <si>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</si>
  <si>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</si>
  <si>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</si>
  <si>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</si>
  <si>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</si>
  <si>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</si>
  <si>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</si>
  <si>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</si>
  <si>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</si>
  <si>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</si>
  <si>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</si>
  <si>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</si>
  <si>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</si>
  <si>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</si>
  <si>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</si>
  <si>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</si>
  <si>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</si>
  <si>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</si>
  <si>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</si>
  <si>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</si>
  <si>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</si>
  <si>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</si>
  <si>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</si>
  <si>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</si>
  <si>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</si>
  <si>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</si>
  <si>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</si>
  <si>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</si>
  <si>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</si>
  <si>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</si>
  <si>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</si>
  <si>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</si>
  <si>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</si>
  <si>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</si>
  <si>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</si>
  <si>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</si>
  <si>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</si>
  <si>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</si>
  <si>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</si>
  <si>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</si>
  <si>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</si>
  <si>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</si>
  <si>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</si>
  <si>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</si>
  <si>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</si>
  <si>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</si>
  <si>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</si>
  <si>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</si>
  <si>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</si>
  <si>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</si>
  <si>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</si>
  <si>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</si>
  <si>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</si>
  <si>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</si>
  <si>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</si>
  <si>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</si>
  <si>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</si>
  <si>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</si>
  <si>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</si>
  <si>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</si>
  <si>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</si>
  <si>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</si>
  <si>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</si>
  <si>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</si>
  <si>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</si>
  <si>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</si>
  <si>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</si>
  <si>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</si>
  <si>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</si>
  <si>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</si>
  <si>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</si>
  <si>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</si>
  <si>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</si>
  <si>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</si>
  <si>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</si>
  <si>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</si>
  <si>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</si>
  <si>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</si>
  <si>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</si>
  <si>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</si>
  <si>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</si>
  <si>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</si>
  <si>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</si>
  <si>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</si>
  <si>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</si>
  <si>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</si>
  <si>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</si>
  <si>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</si>
  <si>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</si>
  <si>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</si>
  <si>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</si>
  <si>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</si>
  <si>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</si>
  <si>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</si>
  <si>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</si>
  <si>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</si>
  <si>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</si>
  <si>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</si>
  <si>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</si>
  <si>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</si>
  <si>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</si>
  <si>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</si>
  <si>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</si>
  <si>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</si>
  <si>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</si>
  <si>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</si>
  <si>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</si>
  <si>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</si>
  <si>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</si>
  <si>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</si>
  <si>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</si>
  <si>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</si>
  <si>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</si>
  <si>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</si>
  <si>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</si>
  <si>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</si>
  <si>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</si>
  <si>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</si>
  <si>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</si>
  <si>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</si>
  <si>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</si>
  <si>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</si>
  <si>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</si>
  <si>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</si>
  <si>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</si>
  <si>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</si>
  <si>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</si>
  <si>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</si>
  <si>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</si>
  <si>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</si>
  <si>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</si>
  <si>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</si>
  <si>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</si>
  <si>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</si>
  <si>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</si>
  <si>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</si>
  <si>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</si>
  <si>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</si>
  <si>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</si>
  <si>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</si>
  <si>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</si>
  <si>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</si>
  <si>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</si>
  <si>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</si>
  <si>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</si>
  <si>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</si>
  <si>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</si>
  <si>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</si>
  <si>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</si>
  <si>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</si>
  <si>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</si>
  <si>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</si>
  <si>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</si>
  <si>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</si>
  <si>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</si>
  <si>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</si>
  <si>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</si>
  <si>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</si>
  <si>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</si>
  <si>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</si>
  <si>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</si>
  <si>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</si>
  <si>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</si>
  <si>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</si>
  <si>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</si>
  <si>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</si>
  <si>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</si>
  <si>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</si>
  <si>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</si>
  <si>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</si>
  <si>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</si>
  <si>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</si>
  <si>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</si>
  <si>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</si>
  <si>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</si>
  <si>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</si>
  <si>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</si>
  <si>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</si>
  <si>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</si>
  <si>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</si>
  <si>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</si>
  <si>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</si>
  <si>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</si>
  <si>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</si>
  <si>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</si>
  <si>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</si>
  <si>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</si>
  <si>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</si>
  <si>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</si>
  <si>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</si>
  <si>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</si>
  <si>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</si>
  <si>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</si>
  <si>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</si>
  <si>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</si>
  <si>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</si>
  <si>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</si>
  <si>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</si>
  <si>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</si>
  <si>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</si>
  <si>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</si>
  <si>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</si>
  <si>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</si>
  <si>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</si>
  <si>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</si>
  <si>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</si>
  <si>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</si>
  <si>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</si>
  <si>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</si>
  <si>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</si>
  <si>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</si>
  <si>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</si>
  <si>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</si>
  <si>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</si>
  <si>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</si>
  <si>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</si>
  <si>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</si>
  <si>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</si>
  <si>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</si>
  <si>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</si>
  <si>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</si>
  <si>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</si>
  <si>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</si>
  <si>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</si>
  <si>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</si>
  <si>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</si>
  <si>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</si>
  <si>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</si>
  <si>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</si>
  <si>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</si>
  <si>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</si>
  <si>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</si>
  <si>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</si>
  <si>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</si>
  <si>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</si>
  <si>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</si>
  <si>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</si>
  <si>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</si>
  <si>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</si>
  <si>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</si>
  <si>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</si>
  <si>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</si>
  <si>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</si>
  <si>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</si>
  <si>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</si>
  <si>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</si>
  <si>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</si>
  <si>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</si>
  <si>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</si>
  <si>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</si>
  <si>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</si>
  <si>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</si>
  <si>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</si>
  <si>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</si>
  <si>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</si>
  <si>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</si>
  <si>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</si>
  <si>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</si>
  <si>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</si>
  <si>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</si>
  <si>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</si>
  <si>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</si>
  <si>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</si>
  <si>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</si>
  <si>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</si>
  <si>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</si>
  <si>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</si>
  <si>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</si>
  <si>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</si>
  <si>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</si>
  <si>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</si>
  <si>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</si>
  <si>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</si>
  <si>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</si>
  <si>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</si>
  <si>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</si>
  <si>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</si>
  <si>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</si>
  <si>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</si>
  <si>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</si>
  <si>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</si>
  <si>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</si>
  <si>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</si>
  <si>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</si>
  <si>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</si>
  <si>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</si>
  <si>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</si>
  <si>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</si>
  <si>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</si>
  <si>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</si>
  <si>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</si>
  <si>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</si>
  <si>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</si>
  <si>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</si>
  <si>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</si>
  <si>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</si>
  <si>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</si>
  <si>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</si>
  <si>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</si>
  <si>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</si>
  <si>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</si>
  <si>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</si>
  <si>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</si>
  <si>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</si>
  <si>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</si>
  <si>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</si>
  <si>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</si>
  <si>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</si>
  <si>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</si>
  <si>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</si>
  <si>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</si>
  <si>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</si>
  <si>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</si>
  <si>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</si>
  <si>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</si>
  <si>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</si>
  <si>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</si>
  <si>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</si>
  <si>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</si>
  <si>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</si>
  <si>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</si>
  <si>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</si>
  <si>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</si>
  <si>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</si>
  <si>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</si>
  <si>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</si>
  <si>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</si>
  <si>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</si>
  <si>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</si>
  <si>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</si>
  <si>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</si>
  <si>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</si>
  <si>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</si>
  <si>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</si>
  <si>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</si>
  <si>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</si>
  <si>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</si>
  <si>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</si>
  <si>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</si>
  <si>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</si>
  <si>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</si>
  <si>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</si>
  <si>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</si>
  <si>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</si>
  <si>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</si>
  <si>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</si>
  <si>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</si>
  <si>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</si>
  <si>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</si>
  <si>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</si>
  <si>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</si>
  <si>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</si>
  <si>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</si>
  <si>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</si>
  <si>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</si>
  <si>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</si>
  <si>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</si>
  <si>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</si>
  <si>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</si>
  <si>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</si>
  <si>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</si>
  <si>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</si>
  <si>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</si>
  <si>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</si>
  <si>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</si>
  <si>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</si>
  <si>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</si>
  <si>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</si>
  <si>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</si>
  <si>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</si>
  <si>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</si>
  <si>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</si>
  <si>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</si>
  <si>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</si>
  <si>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</si>
  <si>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</si>
  <si>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</si>
  <si>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</si>
  <si>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</si>
  <si>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</si>
  <si>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</si>
  <si>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</si>
  <si>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</si>
  <si>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</si>
  <si>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</si>
  <si>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</si>
  <si>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</si>
  <si>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</si>
  <si>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</si>
  <si>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</si>
  <si>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</si>
  <si>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</si>
  <si>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</si>
  <si>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</si>
  <si>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</si>
  <si>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</si>
  <si>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</si>
  <si>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</si>
  <si>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</si>
  <si>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</si>
  <si>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</si>
  <si>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</si>
  <si>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</si>
  <si>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</si>
  <si>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</si>
  <si>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</si>
  <si>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</si>
  <si>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</si>
  <si>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</si>
  <si>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</si>
  <si>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</si>
  <si>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</si>
  <si>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</si>
  <si>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</si>
  <si>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</si>
  <si>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</si>
  <si>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</si>
  <si>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</si>
  <si>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</si>
  <si>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</si>
  <si>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</si>
  <si>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</si>
  <si>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</si>
  <si>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</si>
  <si>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</si>
  <si>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</si>
  <si>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</si>
  <si>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</si>
  <si>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</si>
  <si>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</si>
  <si>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</si>
  <si>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</si>
  <si>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</si>
  <si>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</si>
  <si>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</si>
  <si>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</si>
  <si>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</si>
  <si>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</si>
  <si>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</si>
  <si>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</si>
  <si>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</si>
  <si>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</si>
  <si>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</si>
  <si>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</si>
  <si>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</si>
  <si>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</si>
  <si>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</si>
  <si>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</si>
  <si>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</si>
  <si>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</si>
  <si>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</si>
  <si>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</si>
  <si>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</si>
  <si>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</si>
  <si>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</si>
  <si>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</si>
  <si>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</si>
  <si>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</si>
  <si>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</si>
  <si>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</si>
  <si>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</si>
  <si>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</si>
  <si>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</si>
  <si>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</si>
  <si>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</si>
  <si>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</si>
  <si>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</si>
  <si>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</si>
  <si>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</si>
  <si>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</si>
  <si>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</si>
  <si>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</si>
  <si>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</si>
  <si>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</si>
  <si>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</si>
  <si>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</si>
  <si>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</si>
  <si>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</si>
  <si>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</si>
  <si>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</si>
  <si>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</si>
  <si>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</si>
  <si>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</si>
  <si>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</si>
  <si>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</si>
  <si>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</si>
  <si>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</si>
  <si>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</si>
  <si>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</si>
  <si>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</si>
  <si>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</si>
  <si>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</si>
  <si>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</si>
  <si>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</si>
  <si>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</si>
  <si>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</si>
  <si>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</si>
  <si>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</si>
  <si>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</si>
  <si>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</si>
  <si>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</si>
  <si>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</si>
  <si>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</si>
  <si>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</si>
  <si>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</si>
  <si>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</si>
  <si>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</si>
  <si>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</si>
  <si>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</si>
  <si>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</si>
  <si>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</si>
  <si>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</si>
  <si>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</si>
  <si>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</si>
  <si>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</si>
  <si>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</si>
  <si>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</si>
  <si>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</si>
  <si>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</si>
  <si>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</si>
  <si>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</si>
  <si>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</si>
  <si>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</si>
  <si>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</si>
  <si>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</si>
  <si>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</si>
  <si>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</si>
  <si>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</si>
  <si>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</si>
  <si>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</si>
  <si>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</si>
  <si>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</si>
  <si>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</si>
  <si>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</si>
  <si>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</si>
  <si>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</si>
  <si>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</si>
  <si>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</si>
  <si>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</si>
  <si>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</si>
  <si>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</si>
  <si>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</si>
  <si>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</si>
  <si>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</si>
  <si>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</si>
  <si>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</si>
  <si>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</si>
  <si>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</si>
  <si>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</si>
  <si>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</si>
  <si>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</si>
  <si>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</si>
  <si>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</si>
  <si>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</si>
  <si>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</si>
  <si>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</si>
  <si>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</si>
  <si>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</si>
  <si>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</si>
  <si>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</si>
  <si>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</si>
  <si>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</si>
  <si>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</si>
  <si>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</si>
  <si>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</si>
  <si>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</si>
  <si>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</si>
  <si>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</si>
  <si>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</si>
  <si>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</si>
  <si>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</si>
  <si>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</si>
  <si>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</si>
  <si>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</si>
  <si>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</si>
  <si>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</si>
  <si>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</si>
  <si>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</si>
  <si>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</si>
  <si>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</si>
  <si>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</si>
  <si>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</si>
  <si>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</si>
  <si>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</si>
  <si>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</si>
  <si>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</si>
  <si>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</si>
  <si>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</si>
  <si>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</si>
  <si>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</si>
  <si>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</si>
  <si>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</si>
  <si>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</si>
  <si>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</si>
  <si>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</si>
  <si>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</si>
  <si>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</si>
  <si>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</si>
  <si>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</si>
  <si>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</si>
  <si>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</si>
  <si>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</si>
  <si>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</si>
  <si>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</si>
  <si>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</si>
  <si>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</si>
  <si>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</si>
  <si>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</si>
  <si>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</si>
  <si>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</si>
  <si>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</si>
  <si>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</si>
  <si>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</si>
  <si>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</si>
  <si>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</si>
  <si>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</si>
  <si>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</si>
  <si>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</si>
  <si>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</si>
  <si>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</si>
  <si>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</si>
  <si>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</si>
  <si>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</si>
  <si>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</si>
  <si>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</si>
  <si>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</si>
  <si>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</si>
  <si>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</si>
  <si>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</si>
  <si>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</si>
  <si>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</si>
  <si>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</si>
  <si>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</si>
  <si>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</si>
  <si>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</si>
  <si>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</si>
  <si>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</si>
  <si>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</si>
  <si>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</si>
  <si>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</si>
  <si>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</si>
  <si>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</si>
  <si>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</si>
  <si>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</si>
  <si>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</si>
  <si>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</si>
  <si>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</si>
  <si>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</si>
  <si>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</si>
  <si>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</si>
  <si>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</si>
  <si>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</si>
  <si>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</si>
  <si>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</si>
  <si>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</si>
  <si>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</si>
  <si>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</si>
  <si>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</si>
  <si>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</si>
  <si>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</si>
  <si>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</si>
  <si>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</si>
  <si>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</si>
  <si>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</si>
  <si>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</si>
  <si>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</si>
  <si>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</si>
  <si>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</si>
  <si>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</si>
  <si>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</si>
  <si>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</si>
  <si>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</si>
  <si>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</si>
  <si>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</si>
  <si>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</si>
  <si>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</si>
  <si>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</si>
  <si>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</si>
  <si>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</si>
  <si>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</si>
  <si>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</si>
  <si>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</si>
  <si>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</si>
  <si>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</si>
  <si>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</si>
  <si>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</si>
  <si>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</si>
  <si>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</si>
  <si>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</si>
  <si>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</si>
  <si>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</si>
  <si>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</si>
  <si>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</si>
  <si>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</si>
  <si>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</si>
  <si>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</si>
  <si>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</si>
  <si>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</si>
  <si>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</si>
  <si>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</si>
  <si>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</si>
  <si>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</si>
  <si>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</si>
  <si>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</si>
  <si>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</si>
  <si>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</si>
  <si>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</si>
  <si>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</si>
  <si>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</si>
  <si>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</si>
  <si>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</si>
  <si>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</si>
  <si>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</si>
  <si>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</si>
  <si>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</si>
  <si>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</si>
  <si>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</si>
  <si>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</si>
  <si>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</si>
  <si>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</si>
  <si>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</si>
  <si>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</si>
  <si>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</si>
  <si>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</si>
  <si>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</si>
  <si>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</si>
  <si>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</si>
  <si>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</si>
  <si>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</si>
  <si>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</si>
  <si>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</si>
  <si>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</si>
  <si>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</si>
  <si>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</si>
  <si>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</si>
  <si>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</si>
  <si>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</si>
  <si>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</si>
  <si>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</si>
  <si>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</si>
  <si>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</si>
  <si>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</si>
  <si>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</si>
  <si>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</si>
  <si>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</si>
  <si>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</si>
  <si>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</si>
  <si>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</si>
  <si>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</si>
  <si>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</si>
  <si>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</si>
  <si>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</si>
  <si>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</si>
  <si>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</si>
  <si>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</si>
  <si>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</si>
  <si>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</si>
  <si>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</si>
  <si>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</si>
  <si>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</si>
  <si>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</si>
  <si>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</si>
  <si>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</si>
  <si>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</si>
  <si>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</si>
  <si>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</si>
  <si>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</si>
  <si>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</si>
  <si>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</si>
  <si>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</si>
  <si>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</si>
  <si>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</si>
  <si>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</si>
  <si>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</si>
  <si>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</si>
  <si>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</si>
  <si>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</si>
  <si>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</si>
  <si>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</si>
  <si>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</si>
  <si>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</si>
  <si>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</si>
  <si>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</si>
  <si>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</si>
  <si>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</si>
  <si>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</si>
  <si>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</si>
  <si>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</si>
  <si>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</si>
  <si>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</si>
  <si>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</si>
  <si>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</si>
  <si>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</si>
  <si>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</si>
  <si>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</si>
  <si>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</si>
  <si>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</si>
  <si>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</si>
  <si>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</si>
  <si>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</si>
  <si>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</si>
  <si>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</si>
  <si>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</si>
  <si>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</si>
  <si>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</si>
  <si>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</si>
  <si>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</si>
  <si>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</si>
  <si>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</si>
  <si>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</si>
  <si>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</si>
  <si>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</si>
  <si>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</si>
  <si>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</si>
  <si>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</si>
  <si>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</si>
  <si>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</si>
  <si>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</si>
  <si>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</si>
  <si>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</si>
  <si>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</si>
  <si>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</si>
  <si>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</si>
  <si>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</si>
  <si>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</si>
  <si>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</si>
  <si>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</si>
  <si>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</si>
  <si>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</si>
  <si>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</si>
  <si>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</si>
  <si>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</si>
  <si>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</si>
  <si>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</si>
  <si>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</si>
  <si>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</si>
  <si>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</si>
  <si>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</si>
  <si>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</si>
  <si>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</si>
  <si>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</si>
  <si>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</si>
  <si>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</si>
  <si>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</si>
  <si>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</si>
  <si>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</si>
  <si>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</si>
  <si>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</si>
  <si>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</si>
  <si>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</si>
  <si>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</si>
  <si>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</si>
  <si>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</si>
  <si>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</si>
  <si>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</si>
  <si>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</si>
  <si>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</si>
  <si>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</si>
  <si>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</si>
  <si>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</si>
  <si>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</si>
  <si>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</si>
  <si>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</si>
  <si>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</si>
  <si>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</si>
  <si>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</si>
  <si>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</si>
  <si>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</si>
  <si>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</si>
  <si>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</si>
  <si>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</si>
  <si>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</si>
  <si>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</si>
  <si>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</si>
  <si>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</si>
  <si>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</si>
  <si>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</si>
  <si>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</si>
  <si>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</si>
  <si>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</si>
  <si>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</si>
  <si>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</si>
  <si>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</si>
  <si>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</si>
  <si>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</si>
  <si>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</si>
  <si>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</si>
  <si>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</si>
  <si>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</si>
  <si>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</si>
  <si>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</si>
  <si>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</si>
  <si>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</si>
  <si>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</si>
  <si>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</si>
  <si>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</si>
  <si>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</si>
  <si>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</si>
  <si>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</si>
  <si>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</si>
  <si>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</si>
  <si>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</si>
  <si>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</si>
  <si>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</si>
  <si>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</si>
  <si>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</si>
  <si>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</si>
  <si>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</si>
  <si>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</si>
  <si>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</si>
  <si>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</si>
  <si>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</si>
  <si>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</si>
  <si>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</si>
  <si>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</si>
  <si>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</si>
  <si>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</si>
  <si>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</si>
  <si>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</si>
  <si>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</si>
  <si>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</si>
  <si>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</si>
  <si>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</si>
  <si>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</si>
  <si>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</si>
  <si>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</si>
  <si>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</si>
  <si>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</si>
  <si>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</si>
  <si>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</si>
  <si>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</si>
  <si>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</si>
  <si>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</si>
  <si>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</si>
  <si>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</si>
  <si>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</si>
  <si>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</si>
  <si>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</si>
  <si>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</si>
  <si>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</si>
  <si>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</si>
  <si>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</si>
  <si>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</si>
  <si>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</si>
  <si>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</si>
  <si>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</si>
  <si>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</si>
  <si>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</si>
  <si>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</si>
  <si>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</si>
  <si>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</si>
  <si>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</si>
  <si>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</si>
  <si>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</si>
  <si>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</si>
  <si>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</si>
  <si>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</si>
  <si>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</si>
  <si>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</si>
  <si>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</si>
  <si>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</si>
  <si>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</si>
  <si>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</si>
  <si>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</si>
  <si>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</si>
  <si>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</si>
  <si>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</si>
  <si>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</si>
  <si>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</si>
  <si>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</si>
  <si>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</si>
  <si>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</si>
  <si>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</si>
  <si>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</si>
  <si>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</si>
  <si>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</si>
  <si>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</si>
  <si>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</si>
  <si>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</si>
  <si>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</si>
  <si>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</si>
  <si>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</si>
  <si>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</si>
  <si>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</si>
  <si>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</si>
  <si>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</si>
  <si>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</si>
  <si>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</si>
  <si>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</si>
  <si>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</si>
  <si>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</si>
  <si>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</si>
  <si>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</si>
  <si>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</si>
  <si>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</si>
  <si>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</si>
  <si>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</si>
  <si>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</si>
  <si>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</si>
  <si>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</si>
  <si>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</si>
  <si>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</si>
  <si>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</si>
  <si>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</si>
  <si>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</si>
  <si>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</si>
  <si>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</si>
  <si>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</si>
  <si>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</si>
  <si>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</si>
  <si>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</si>
  <si>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</si>
  <si>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</si>
  <si>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</si>
  <si>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</si>
  <si>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</si>
  <si>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</si>
  <si>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</si>
  <si>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</si>
  <si>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</si>
  <si>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</si>
  <si>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</si>
  <si>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</si>
  <si>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</si>
  <si>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</si>
  <si>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</si>
  <si>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</si>
  <si>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</si>
  <si>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</si>
  <si>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</si>
  <si>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</si>
  <si>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</si>
  <si>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</si>
  <si>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</si>
  <si>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</si>
  <si>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</si>
  <si>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</si>
  <si>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</si>
  <si>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</si>
  <si>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</si>
  <si>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</si>
  <si>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</si>
  <si>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</si>
  <si>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</si>
  <si>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</si>
  <si>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</si>
  <si>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</si>
  <si>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</si>
  <si>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</si>
  <si>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</si>
  <si>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</si>
  <si>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</si>
  <si>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</si>
  <si>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</si>
  <si>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</si>
  <si>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</si>
  <si>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</si>
  <si>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</si>
  <si>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</si>
  <si>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</si>
  <si>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</si>
  <si>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</si>
  <si>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</si>
  <si>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</si>
  <si>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</si>
  <si>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</si>
  <si>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</si>
  <si>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</si>
  <si>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</si>
  <si>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</si>
  <si>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</si>
  <si>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</si>
  <si>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</si>
  <si>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</si>
  <si>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</si>
  <si>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</si>
  <si>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</si>
  <si>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</si>
  <si>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</si>
  <si>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</si>
  <si>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</si>
  <si>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</si>
  <si>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</si>
  <si>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</si>
  <si>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</si>
  <si>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</si>
  <si>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</si>
  <si>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</si>
  <si>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</si>
  <si>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</si>
  <si>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</si>
  <si>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</si>
  <si>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</si>
  <si>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</si>
  <si>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</si>
  <si>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</si>
  <si>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</si>
  <si>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</si>
  <si>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</si>
  <si>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</si>
  <si>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</si>
  <si>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</si>
  <si>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</si>
  <si>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</si>
  <si>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</si>
  <si>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</si>
  <si>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</si>
  <si>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</si>
  <si>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</si>
  <si>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</si>
  <si>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</si>
  <si>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</si>
  <si>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</si>
  <si>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</si>
  <si>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</si>
  <si>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</si>
  <si>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</si>
  <si>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</si>
  <si>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</si>
  <si>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</si>
  <si>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</si>
  <si>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</si>
  <si>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</si>
  <si>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</si>
  <si>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</si>
  <si>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</si>
  <si>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</si>
  <si>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</si>
  <si>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</si>
  <si>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</si>
  <si>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</si>
  <si>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</si>
  <si>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</si>
  <si>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</si>
  <si>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</si>
  <si>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</si>
  <si>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</si>
  <si>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</si>
  <si>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</si>
  <si>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</si>
  <si>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</si>
  <si>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</si>
  <si>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</si>
  <si>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</si>
  <si>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</si>
  <si>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</si>
  <si>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</si>
  <si>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</si>
  <si>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</si>
  <si>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</si>
  <si>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</si>
  <si>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</si>
  <si>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</si>
  <si>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</si>
  <si>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</si>
  <si>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</si>
  <si>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</si>
  <si>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</si>
  <si>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</si>
  <si>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</si>
  <si>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</si>
  <si>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</si>
  <si>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</si>
  <si>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</si>
  <si>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</si>
  <si>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</si>
  <si>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</si>
  <si>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</si>
  <si>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</si>
  <si>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</si>
  <si>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</si>
  <si>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</si>
  <si>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</si>
  <si>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</si>
  <si>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</si>
  <si>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</si>
  <si>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</si>
  <si>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</si>
  <si>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</si>
  <si>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</si>
  <si>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</si>
  <si>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</si>
  <si>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</si>
  <si>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</si>
  <si>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</si>
  <si>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</si>
  <si>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</si>
  <si>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</si>
  <si>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</si>
  <si>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</si>
  <si>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</si>
  <si>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</si>
  <si>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</si>
  <si>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</si>
  <si>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</si>
  <si>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</si>
  <si>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</si>
  <si>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</si>
  <si>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</si>
  <si>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</si>
  <si>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</si>
  <si>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</si>
  <si>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</si>
  <si>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</si>
  <si>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</si>
  <si>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</si>
  <si>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</si>
  <si>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</si>
  <si>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</si>
  <si>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</si>
  <si>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</si>
  <si>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</si>
  <si>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</si>
  <si>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</si>
  <si>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</si>
  <si>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</si>
  <si>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</si>
  <si>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</si>
  <si>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</si>
  <si>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</si>
  <si>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</si>
  <si>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</si>
  <si>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</si>
  <si>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</si>
  <si>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</si>
  <si>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</si>
  <si>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</si>
  <si>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</si>
  <si>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</si>
  <si>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</si>
  <si>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</si>
  <si>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</si>
  <si>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</si>
  <si>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</si>
  <si>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</si>
  <si>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</si>
  <si>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</si>
  <si>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</si>
  <si>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</si>
  <si>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</si>
  <si>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</si>
  <si>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</si>
  <si>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</si>
  <si>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</si>
  <si>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</si>
  <si>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</si>
  <si>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</si>
  <si>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</si>
  <si>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</si>
  <si>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</si>
  <si>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</si>
  <si>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</si>
  <si>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</si>
  <si>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</si>
  <si>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</si>
  <si>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</si>
  <si>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</si>
  <si>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</si>
  <si>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</si>
  <si>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</si>
  <si>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</si>
  <si>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</si>
  <si>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</si>
  <si>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</si>
  <si>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</si>
  <si>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</si>
  <si>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</si>
  <si>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</si>
  <si>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</si>
  <si>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</si>
  <si>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</si>
  <si>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</si>
  <si>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</si>
  <si>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</si>
  <si>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</si>
  <si>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</si>
  <si>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</si>
  <si>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</si>
  <si>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</si>
  <si>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</si>
  <si>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</si>
  <si>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</si>
  <si>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</si>
  <si>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</si>
  <si>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</si>
  <si>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</si>
  <si>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</si>
  <si>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</si>
  <si>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</si>
  <si>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</si>
  <si>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</si>
  <si>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</si>
  <si>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</si>
  <si>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</si>
  <si>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</si>
  <si>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</si>
  <si>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</si>
  <si>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</si>
  <si>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</si>
  <si>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</si>
  <si>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</si>
  <si>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</si>
  <si>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</si>
  <si>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</si>
  <si>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</si>
  <si>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</si>
  <si>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</si>
  <si>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</si>
  <si>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</si>
  <si>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</si>
  <si>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</si>
  <si>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</si>
  <si>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</si>
  <si>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</si>
  <si>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</si>
  <si>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</si>
  <si>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</si>
  <si>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</si>
  <si>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</si>
  <si>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</si>
  <si>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</si>
  <si>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</si>
  <si>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</si>
  <si>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</si>
  <si>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</si>
  <si>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</si>
  <si>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</si>
  <si>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</si>
  <si>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</si>
  <si>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</si>
  <si>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</si>
  <si>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</si>
  <si>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</si>
  <si>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</si>
  <si>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</si>
  <si>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</si>
  <si>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</si>
  <si>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</si>
  <si>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</si>
  <si>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</si>
  <si>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</si>
  <si>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</si>
  <si>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</si>
  <si>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</si>
  <si>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</si>
  <si>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</si>
  <si>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</si>
  <si>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</si>
  <si>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</si>
  <si>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</si>
  <si>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</si>
  <si>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</si>
  <si>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</si>
  <si>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</si>
  <si>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</si>
  <si>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</si>
  <si>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</si>
  <si>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</si>
  <si>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</si>
  <si>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</si>
  <si>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</si>
  <si>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</si>
  <si>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</si>
  <si>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</si>
  <si>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</si>
  <si>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</si>
  <si>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</si>
  <si>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</si>
  <si>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</si>
  <si>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</si>
  <si>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</si>
  <si>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</si>
  <si>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</si>
  <si>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</si>
  <si>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</si>
  <si>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</si>
  <si>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</si>
  <si>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</si>
  <si>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</si>
  <si>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</si>
  <si>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</si>
  <si>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</si>
  <si>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</si>
  <si>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</si>
  <si>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</si>
  <si>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</si>
  <si>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</si>
  <si>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</si>
  <si>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</si>
  <si>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</si>
  <si>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</si>
  <si>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</si>
  <si>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</si>
  <si>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</si>
  <si>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</si>
  <si>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</si>
  <si>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</si>
  <si>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</si>
  <si>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</si>
  <si>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</si>
  <si>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</si>
  <si>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</si>
  <si>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</si>
  <si>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</si>
  <si>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</si>
  <si>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</si>
  <si>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</si>
  <si>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</si>
  <si>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</si>
  <si>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</si>
  <si>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</si>
  <si>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</si>
  <si>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</si>
  <si>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</si>
  <si>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</si>
  <si>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</si>
  <si>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</si>
  <si>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</si>
  <si>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</si>
  <si>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</si>
  <si>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</si>
  <si>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</si>
  <si>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</si>
  <si>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</si>
  <si>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</si>
  <si>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</si>
  <si>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</si>
  <si>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</si>
  <si>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</si>
  <si>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</si>
  <si>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</si>
  <si>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</si>
  <si>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</si>
  <si>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</si>
  <si>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</si>
  <si>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</si>
  <si>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</si>
  <si>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</si>
  <si>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</si>
  <si>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</si>
  <si>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</si>
  <si>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</si>
  <si>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</si>
  <si>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</si>
  <si>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</si>
  <si>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</si>
  <si>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</si>
  <si>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</si>
  <si>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</si>
  <si>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</si>
  <si>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</si>
  <si>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</si>
  <si>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</si>
  <si>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</si>
  <si>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</si>
  <si>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</si>
  <si>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</si>
  <si>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</si>
  <si>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</si>
  <si>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</si>
  <si>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</si>
  <si>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</si>
  <si>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</si>
  <si>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</si>
  <si>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</si>
  <si>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</si>
  <si>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</si>
  <si>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</si>
  <si>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</si>
  <si>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</si>
  <si>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</si>
  <si>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</si>
  <si>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</si>
  <si>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</si>
  <si>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</si>
  <si>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</si>
  <si>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</si>
  <si>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</si>
  <si>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</si>
  <si>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</si>
  <si>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</si>
  <si>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</si>
  <si>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</si>
  <si>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</si>
  <si>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</si>
  <si>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</si>
  <si>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</si>
  <si>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</si>
  <si>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</si>
  <si>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</si>
  <si>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</si>
  <si>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</si>
  <si>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</si>
  <si>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</si>
  <si>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</si>
  <si>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</si>
  <si>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</si>
  <si>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</si>
  <si>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</si>
  <si>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</si>
  <si>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</si>
  <si>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</si>
  <si>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</si>
  <si>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</si>
  <si>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</si>
  <si>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</si>
  <si>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</si>
  <si>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</si>
  <si>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</si>
  <si>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</si>
  <si>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</si>
  <si>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</si>
  <si>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</si>
  <si>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</si>
  <si>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</si>
  <si>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</si>
  <si>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</si>
  <si>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</si>
  <si>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</si>
  <si>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</si>
  <si>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</si>
  <si>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</si>
  <si>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</si>
  <si>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</si>
  <si>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</si>
  <si>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</si>
  <si>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</si>
  <si>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</si>
  <si>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</si>
  <si>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</si>
  <si>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</si>
  <si>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</si>
  <si>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</si>
  <si>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</si>
  <si>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</si>
  <si>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</si>
  <si>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</si>
  <si>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</si>
  <si>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</si>
  <si>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</si>
  <si>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</si>
  <si>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</si>
  <si>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</si>
  <si>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</si>
  <si>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</si>
  <si>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</si>
  <si>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</si>
  <si>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</si>
  <si>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</si>
  <si>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</si>
  <si>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</si>
  <si>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</si>
  <si>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</si>
  <si>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</si>
  <si>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</si>
  <si>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</si>
  <si>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</si>
  <si>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</si>
  <si>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</si>
  <si>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</si>
  <si>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</si>
  <si>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</si>
  <si>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</si>
  <si>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</si>
  <si>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</si>
  <si>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</si>
  <si>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</si>
  <si>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</si>
  <si>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</si>
  <si>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</si>
  <si>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</si>
  <si>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</si>
  <si>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</si>
  <si>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</si>
  <si>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</si>
  <si>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</si>
  <si>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</si>
  <si>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</si>
  <si>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</si>
  <si>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</si>
  <si>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</si>
  <si>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</si>
  <si>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</si>
  <si>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</si>
  <si>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</si>
  <si>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</si>
  <si>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</si>
  <si>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</si>
  <si>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</si>
  <si>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</si>
  <si>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</si>
  <si>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</si>
  <si>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</si>
  <si>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</si>
  <si>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</si>
  <si>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</si>
  <si>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</si>
  <si>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</si>
  <si>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</si>
  <si>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</si>
  <si>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</si>
  <si>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</si>
  <si>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</si>
  <si>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</si>
  <si>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</si>
  <si>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</si>
  <si>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</si>
  <si>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</si>
  <si>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</si>
  <si>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</si>
  <si>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</si>
  <si>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</si>
  <si>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</si>
  <si>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</si>
  <si>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</si>
  <si>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</si>
  <si>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</si>
  <si>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</si>
  <si>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</si>
  <si>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</si>
  <si>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</si>
  <si>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</si>
  <si>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</si>
  <si>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</si>
  <si>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</si>
  <si>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</si>
  <si>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</si>
  <si>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</si>
  <si>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</si>
  <si>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</si>
  <si>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</si>
  <si>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</si>
  <si>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</si>
  <si>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</si>
  <si>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</si>
  <si>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</si>
  <si>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</si>
  <si>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</si>
  <si>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</si>
  <si>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</si>
  <si>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</si>
  <si>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</si>
  <si>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</si>
  <si>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</si>
  <si>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</si>
  <si>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</si>
  <si>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</si>
  <si>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</si>
  <si>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</si>
  <si>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</si>
  <si>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</si>
  <si>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</si>
  <si>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</si>
  <si>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</si>
  <si>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</si>
  <si>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</si>
  <si>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</si>
  <si>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</si>
  <si>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</si>
  <si>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</si>
  <si>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</si>
  <si>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</si>
  <si>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</si>
  <si>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</si>
  <si>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</si>
  <si>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</si>
  <si>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</si>
  <si>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</si>
  <si>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</si>
  <si>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</si>
  <si>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</si>
  <si>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</si>
  <si>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</si>
  <si>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</si>
  <si>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</si>
  <si>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</si>
  <si>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</si>
  <si>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</si>
  <si>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</si>
  <si>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</si>
  <si>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</si>
  <si>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</si>
  <si>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</si>
  <si>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</si>
  <si>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</si>
  <si>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</si>
  <si>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</si>
  <si>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</si>
  <si>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</si>
  <si>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</si>
  <si>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</si>
  <si>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</si>
  <si>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</si>
  <si>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</si>
  <si>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</si>
  <si>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</si>
  <si>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</si>
  <si>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</si>
  <si>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</si>
  <si>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</si>
  <si>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</si>
  <si>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</si>
  <si>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</si>
  <si>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</si>
  <si>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</si>
  <si>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</si>
  <si>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</si>
  <si>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</si>
  <si>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</si>
  <si>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</si>
  <si>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</si>
  <si>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</si>
  <si>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</si>
  <si>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</si>
  <si>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</si>
  <si>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</si>
  <si>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</si>
  <si>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</si>
  <si>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</si>
  <si>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</si>
  <si>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</si>
  <si>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</si>
  <si>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</si>
  <si>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</si>
  <si>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</si>
  <si>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</si>
  <si>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</si>
  <si>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</si>
  <si>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</si>
  <si>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</si>
  <si>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</si>
  <si>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</si>
  <si>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</si>
  <si>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</si>
  <si>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</si>
  <si>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</si>
  <si>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</si>
  <si>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</si>
  <si>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</si>
  <si>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</si>
  <si>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</si>
  <si>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</si>
  <si>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</si>
  <si>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</si>
  <si>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</si>
  <si>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</si>
  <si>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</si>
  <si>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</si>
  <si>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</si>
  <si>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</si>
  <si>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</si>
  <si>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</si>
  <si>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</si>
  <si>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</si>
  <si>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</si>
  <si>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</si>
  <si>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</si>
  <si>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</si>
  <si>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</si>
  <si>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</si>
  <si>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</si>
  <si>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</si>
  <si>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</si>
  <si>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</si>
  <si>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</si>
  <si>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</si>
  <si>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</si>
  <si>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</si>
  <si>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</si>
  <si>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</si>
  <si>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</si>
  <si>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</si>
  <si>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</si>
  <si>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</si>
  <si>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</si>
  <si>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</si>
  <si>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</si>
  <si>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</si>
  <si>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</si>
  <si>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</si>
  <si>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</si>
  <si>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</si>
  <si>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</si>
  <si>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</si>
  <si>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</si>
  <si>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</si>
  <si>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</si>
  <si>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</si>
  <si>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</si>
  <si>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</si>
  <si>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</si>
  <si>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</si>
  <si>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</si>
  <si>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</si>
  <si>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</si>
  <si>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</si>
  <si>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</si>
  <si>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</si>
  <si>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</si>
  <si>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</si>
  <si>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</si>
  <si>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</si>
  <si>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</si>
  <si>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</si>
  <si>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</si>
  <si>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</si>
  <si>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</si>
  <si>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</si>
  <si>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</si>
  <si>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</si>
  <si>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</si>
  <si>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</si>
  <si>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</si>
  <si>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</si>
  <si>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</si>
  <si>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</si>
  <si>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</si>
  <si>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</si>
  <si>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</si>
  <si>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</si>
  <si>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</si>
  <si>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</si>
  <si>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</si>
  <si>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</si>
  <si>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</si>
  <si>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</si>
  <si>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</si>
  <si>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</si>
  <si>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</si>
  <si>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</si>
  <si>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</si>
  <si>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</si>
  <si>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</si>
  <si>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</si>
  <si>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</si>
  <si>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</si>
  <si>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</si>
  <si>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</si>
  <si>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</si>
  <si>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</si>
  <si>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</si>
  <si>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</si>
  <si>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</si>
  <si>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</si>
  <si>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</si>
  <si>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</si>
  <si>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</si>
  <si>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</si>
  <si>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</si>
  <si>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</si>
  <si>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</si>
  <si>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</si>
  <si>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</si>
  <si>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</si>
  <si>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</si>
  <si>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</si>
  <si>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</si>
  <si>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</si>
  <si>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</si>
  <si>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</si>
  <si>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</si>
  <si>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</si>
  <si>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</si>
  <si>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</si>
  <si>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</si>
  <si>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</si>
  <si>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</si>
  <si>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</si>
  <si>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</si>
  <si>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</si>
  <si>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</si>
  <si>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</si>
  <si>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</si>
  <si>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</si>
  <si>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</si>
  <si>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</si>
  <si>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</si>
  <si>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</si>
  <si>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</si>
  <si>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</si>
  <si>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</si>
  <si>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</si>
  <si>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</si>
  <si>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</si>
  <si>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</si>
  <si>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</si>
  <si>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</si>
  <si>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</si>
  <si>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</si>
  <si>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</si>
  <si>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</si>
  <si>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</si>
  <si>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</si>
  <si>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</si>
  <si>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</si>
  <si>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</si>
  <si>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</si>
  <si>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</si>
  <si>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</si>
  <si>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</si>
  <si>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</si>
  <si>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</si>
  <si>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</si>
  <si>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</si>
  <si>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</si>
  <si>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</si>
  <si>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</si>
  <si>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</si>
  <si>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</si>
  <si>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</si>
  <si>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</si>
  <si>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</si>
  <si>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</si>
  <si>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</si>
  <si>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</si>
  <si>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</si>
  <si>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</si>
  <si>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</si>
  <si>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</si>
  <si>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</si>
  <si>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</si>
  <si>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</si>
  <si>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</si>
  <si>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</si>
  <si>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</si>
  <si>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</si>
  <si>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</si>
  <si>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</si>
  <si>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</si>
  <si>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</si>
  <si>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</si>
  <si>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</si>
  <si>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</si>
  <si>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</si>
  <si>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</si>
  <si>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</si>
  <si>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</si>
  <si>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</si>
  <si>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</si>
  <si>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</si>
  <si>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</si>
  <si>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</si>
  <si>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</si>
  <si>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</si>
  <si>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</si>
  <si>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</si>
  <si>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</si>
  <si>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</si>
  <si>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</si>
  <si>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</si>
  <si>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</si>
  <si>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</si>
  <si>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</si>
  <si>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</si>
  <si>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</si>
  <si>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</si>
  <si>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</si>
  <si>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</si>
  <si>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</si>
  <si>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</si>
  <si>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</si>
  <si>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</si>
  <si>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</si>
  <si>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</si>
  <si>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</si>
  <si>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</si>
  <si>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</si>
  <si>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</si>
  <si>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</si>
  <si>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</si>
  <si>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</si>
  <si>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</si>
  <si>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</si>
  <si>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</si>
  <si>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</si>
  <si>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</si>
  <si>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</si>
  <si>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</si>
  <si>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</si>
  <si>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</si>
  <si>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</si>
  <si>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</si>
  <si>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</si>
  <si>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</si>
  <si>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</si>
  <si>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</si>
  <si>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</si>
  <si>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</si>
  <si>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</si>
  <si>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</si>
  <si>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</si>
  <si>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</si>
  <si>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</si>
  <si>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</si>
  <si>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</si>
  <si>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</si>
  <si>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</si>
  <si>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</si>
  <si>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</si>
  <si>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</si>
  <si>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</si>
  <si>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</si>
  <si>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</si>
  <si>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</si>
  <si>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</si>
  <si>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</si>
  <si>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</si>
  <si>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</si>
  <si>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</si>
  <si>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</si>
  <si>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</si>
  <si>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</si>
  <si>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</si>
  <si>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</si>
  <si>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</si>
  <si>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</si>
  <si>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</si>
  <si>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</si>
  <si>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</si>
  <si>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</si>
  <si>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</si>
  <si>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</si>
  <si>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</si>
  <si>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</si>
  <si>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</si>
  <si>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</si>
  <si>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</si>
  <si>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</si>
  <si>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</si>
  <si>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</si>
  <si>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</si>
  <si>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</si>
  <si>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</si>
  <si>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</si>
  <si>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</si>
  <si>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</si>
  <si>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</si>
  <si>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</si>
  <si>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</si>
  <si>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</si>
  <si>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</si>
  <si>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</si>
  <si>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</si>
  <si>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</si>
  <si>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</si>
  <si>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</si>
  <si>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</si>
  <si>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</si>
  <si>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</si>
  <si>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</si>
  <si>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</si>
  <si>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</si>
  <si>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</si>
  <si>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</si>
  <si>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</si>
  <si>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</si>
  <si>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</si>
  <si>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</si>
  <si>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</si>
  <si>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</si>
  <si>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</si>
  <si>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</si>
  <si>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</si>
  <si>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</si>
  <si>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</si>
  <si>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</si>
  <si>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</si>
  <si>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</si>
  <si>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</si>
  <si>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</si>
  <si>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</si>
  <si>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</si>
  <si>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</si>
  <si>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</si>
  <si>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</si>
  <si>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</si>
  <si>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</si>
  <si>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</si>
  <si>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</si>
  <si>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</si>
  <si>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</si>
  <si>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</si>
  <si>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</si>
  <si>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</si>
  <si>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</si>
  <si>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</si>
  <si>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</si>
  <si>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</si>
  <si>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</si>
  <si>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</si>
  <si>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</si>
  <si>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</si>
  <si>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</si>
  <si>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</si>
  <si>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</si>
  <si>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</si>
  <si>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</si>
  <si>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</si>
  <si>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</si>
  <si>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</si>
  <si>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</si>
  <si>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</si>
  <si>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</si>
  <si>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</si>
  <si>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</si>
  <si>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</si>
  <si>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</si>
  <si>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</si>
  <si>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</si>
  <si>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</si>
  <si>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</si>
  <si>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</si>
  <si>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</si>
  <si>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</si>
  <si>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</si>
  <si>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</si>
  <si>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</si>
  <si>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</si>
  <si>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</si>
  <si>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</si>
  <si>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</si>
  <si>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</si>
  <si>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</si>
  <si>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</si>
  <si>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</si>
  <si>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</si>
  <si>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</si>
  <si>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</si>
  <si>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</si>
  <si>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</si>
  <si>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</si>
  <si>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</si>
  <si>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</si>
  <si>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</si>
  <si>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</si>
  <si>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</si>
  <si>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</si>
  <si>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</si>
  <si>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</si>
  <si>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</si>
  <si>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</si>
  <si>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</si>
  <si>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</si>
  <si>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</si>
  <si>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</si>
  <si>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</si>
  <si>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</si>
  <si>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</si>
  <si>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</si>
  <si>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</si>
  <si>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</si>
  <si>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</si>
  <si>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</si>
  <si>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</si>
  <si>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</si>
  <si>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</si>
  <si>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</si>
  <si>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</si>
  <si>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</si>
  <si>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</si>
  <si>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</si>
  <si>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</si>
  <si>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</si>
  <si>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</si>
  <si>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</si>
  <si>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</si>
  <si>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</si>
  <si>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</si>
  <si>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</si>
  <si>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</si>
  <si>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</si>
  <si>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</si>
  <si>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</si>
  <si>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</si>
  <si>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</si>
  <si>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</si>
  <si>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</si>
  <si>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</si>
  <si>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</si>
  <si>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</si>
  <si>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</si>
  <si>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</si>
  <si>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</si>
  <si>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</si>
  <si>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</si>
  <si>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</si>
  <si>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</si>
  <si>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</si>
  <si>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</si>
  <si>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</si>
  <si>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</si>
  <si>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</si>
  <si>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</si>
  <si>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</si>
  <si>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</si>
  <si>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</si>
  <si>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</si>
  <si>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</si>
  <si>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</si>
  <si>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</si>
  <si>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</si>
  <si>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</si>
  <si>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</si>
  <si>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</si>
  <si>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</si>
  <si>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</si>
  <si>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</si>
  <si>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</si>
  <si>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</si>
  <si>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</si>
  <si>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</si>
  <si>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</si>
  <si>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</si>
  <si>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</si>
  <si>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</si>
  <si>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</si>
  <si>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</si>
  <si>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</si>
  <si>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</si>
  <si>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</si>
  <si>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</si>
  <si>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</si>
  <si>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</si>
  <si>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</si>
  <si>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</si>
  <si>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</si>
  <si>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</si>
  <si>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</si>
  <si>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</si>
  <si>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</si>
  <si>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</si>
  <si>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</si>
  <si>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</si>
  <si>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</si>
  <si>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</si>
  <si>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</si>
  <si>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</si>
  <si>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</si>
  <si>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</si>
  <si>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</si>
  <si>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</si>
  <si>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</si>
  <si>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</si>
  <si>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</si>
  <si>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</si>
  <si>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</si>
  <si>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</si>
  <si>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</si>
  <si>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</si>
  <si>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</si>
  <si>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</si>
  <si>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</si>
  <si>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</si>
  <si>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</si>
  <si>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</si>
  <si>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</si>
  <si>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</si>
  <si>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</si>
  <si>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</si>
  <si>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</si>
  <si>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</si>
  <si>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</si>
  <si>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</si>
  <si>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</si>
  <si>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</si>
  <si>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</si>
  <si>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</si>
  <si>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</si>
  <si>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</si>
  <si>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</si>
  <si>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</si>
  <si>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</si>
  <si>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</si>
  <si>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</si>
  <si>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</si>
  <si>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</si>
  <si>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</si>
  <si>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</si>
  <si>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</si>
  <si>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</si>
  <si>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</si>
  <si>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</si>
  <si>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</si>
  <si>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</si>
  <si>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</si>
  <si>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</si>
  <si>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</si>
  <si>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</si>
  <si>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</si>
  <si>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</si>
  <si>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</si>
  <si>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</si>
  <si>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</si>
  <si>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</si>
  <si>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</si>
  <si>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</si>
  <si>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</si>
  <si>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</si>
  <si>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</si>
  <si>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</si>
  <si>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</si>
  <si>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</si>
  <si>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</si>
  <si>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</si>
  <si>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</si>
  <si>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</si>
  <si>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</si>
  <si>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</si>
  <si>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</si>
  <si>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</si>
  <si>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</si>
  <si>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</si>
  <si>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</si>
  <si>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</si>
  <si>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</si>
  <si>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</si>
  <si>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</si>
  <si>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</si>
  <si>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</si>
  <si>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</si>
  <si>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</si>
  <si>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</si>
  <si>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</si>
  <si>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</si>
  <si>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</si>
  <si>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</si>
  <si>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</si>
  <si>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</si>
  <si>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</si>
  <si>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</si>
  <si>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</si>
  <si>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</si>
  <si>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</si>
  <si>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</si>
  <si>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</si>
  <si>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</si>
  <si>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</si>
  <si>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</si>
  <si>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</si>
  <si>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</si>
  <si>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</si>
  <si>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</si>
  <si>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</si>
  <si>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</si>
  <si>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</si>
  <si>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</si>
  <si>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</si>
  <si>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</si>
  <si>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</si>
  <si>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</si>
  <si>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</si>
  <si>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</si>
  <si>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</si>
  <si>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</si>
  <si>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</si>
  <si>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</si>
  <si>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</si>
  <si>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</si>
  <si>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</si>
  <si>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</si>
  <si>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</si>
  <si>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</si>
  <si>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</si>
  <si>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</si>
  <si>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</si>
  <si>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</si>
  <si>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</si>
  <si>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</si>
  <si>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</si>
  <si>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</si>
  <si>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</si>
  <si>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</si>
  <si>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</si>
  <si>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</si>
  <si>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</si>
  <si>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</si>
  <si>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</si>
  <si>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</si>
  <si>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</si>
  <si>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</si>
  <si>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</si>
  <si>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</si>
  <si>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</si>
  <si>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</si>
  <si>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</si>
  <si>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</si>
  <si>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</si>
  <si>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</si>
  <si>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</si>
  <si>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</si>
  <si>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</si>
  <si>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</si>
  <si>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</si>
  <si>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</si>
  <si>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</si>
  <si>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</si>
  <si>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</si>
  <si>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</si>
  <si>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</si>
  <si>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</si>
  <si>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</si>
  <si>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</si>
  <si>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</si>
  <si>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</si>
  <si>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</si>
  <si>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</si>
  <si>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</si>
  <si>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</si>
  <si>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</si>
  <si>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</si>
  <si>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</si>
  <si>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</si>
  <si>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</si>
  <si>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</si>
  <si>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</si>
  <si>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</si>
  <si>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</si>
  <si>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</si>
  <si>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</si>
  <si>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</si>
  <si>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</si>
  <si>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</si>
  <si>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</si>
  <si>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</si>
  <si>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</si>
  <si>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</si>
  <si>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</si>
  <si>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</si>
  <si>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</si>
  <si>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</si>
  <si>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</si>
  <si>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</si>
  <si>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</si>
  <si>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</si>
  <si>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</si>
  <si>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</si>
  <si>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</si>
  <si>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</si>
  <si>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</si>
  <si>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</si>
  <si>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</si>
  <si>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</si>
  <si>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</si>
  <si>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</si>
  <si>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</si>
  <si>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</si>
  <si>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</si>
  <si>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</si>
  <si>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</si>
  <si>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</si>
  <si>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</si>
  <si>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</si>
  <si>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</si>
  <si>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</si>
  <si>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</si>
  <si>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</si>
  <si>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</si>
  <si>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</si>
  <si>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</si>
  <si>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</si>
  <si>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</si>
  <si>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</si>
  <si>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</si>
  <si>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</si>
  <si>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</si>
  <si>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</si>
  <si>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</si>
  <si>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</si>
  <si>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</si>
  <si>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</si>
  <si>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</si>
  <si>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</si>
  <si>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</si>
  <si>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</si>
  <si>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</si>
  <si>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</si>
  <si>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</si>
  <si>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</si>
  <si>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</si>
  <si>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</si>
  <si>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</si>
  <si>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</si>
  <si>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</si>
  <si>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</si>
  <si>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</si>
  <si>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</si>
  <si>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</si>
  <si>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</si>
  <si>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</si>
  <si>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</si>
  <si>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</si>
  <si>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</si>
  <si>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</si>
  <si>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</si>
  <si>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</si>
  <si>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</si>
  <si>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</si>
  <si>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</si>
  <si>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</si>
  <si>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</si>
  <si>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</si>
  <si>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</si>
  <si>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</si>
  <si>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</si>
  <si>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</si>
  <si>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</si>
  <si>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</si>
  <si>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</si>
  <si>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</si>
  <si>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</si>
  <si>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</si>
  <si>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</si>
  <si>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</si>
  <si>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</si>
  <si>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</si>
  <si>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</si>
  <si>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</si>
  <si>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</si>
  <si>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</si>
  <si>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</si>
  <si>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</si>
  <si>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</si>
  <si>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</si>
  <si>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</si>
  <si>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</si>
  <si>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</si>
  <si>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</si>
  <si>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</si>
  <si>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</si>
  <si>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</si>
  <si>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</si>
  <si>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</si>
  <si>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</si>
  <si>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</si>
  <si>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</si>
  <si>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</si>
  <si>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</si>
  <si>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</si>
  <si>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</si>
  <si>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</si>
  <si>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</si>
  <si>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</si>
  <si>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</si>
  <si>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</si>
  <si>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</si>
  <si>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</si>
  <si>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</si>
  <si>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</si>
  <si>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</si>
  <si>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</si>
  <si>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</si>
  <si>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</si>
  <si>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</si>
  <si>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</si>
  <si>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</si>
  <si>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</si>
  <si>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</si>
  <si>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</si>
  <si>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</si>
  <si>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</si>
  <si>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</si>
  <si>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</si>
  <si>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</si>
  <si>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</si>
  <si>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</si>
  <si>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</si>
  <si>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</si>
  <si>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</si>
  <si>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</si>
  <si>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</si>
  <si>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</si>
  <si>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</si>
  <si>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</si>
  <si>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</si>
  <si>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</si>
  <si>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</si>
  <si>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</si>
  <si>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</si>
  <si>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</si>
  <si>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</si>
  <si>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</si>
  <si>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</si>
  <si>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</si>
  <si>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</si>
  <si>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</si>
  <si>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</si>
  <si>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</si>
  <si>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</si>
  <si>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</si>
  <si>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</si>
  <si>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</si>
  <si>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</si>
  <si>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</si>
  <si>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</si>
  <si>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</si>
  <si>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</si>
  <si>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</si>
  <si>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</si>
  <si>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</si>
  <si>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</si>
  <si>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</si>
  <si>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</si>
  <si>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</si>
  <si>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</si>
  <si>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</si>
  <si>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</si>
  <si>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</si>
  <si>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</si>
  <si>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</si>
  <si>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</si>
  <si>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</si>
  <si>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</si>
  <si>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</si>
  <si>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</si>
  <si>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</si>
  <si>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</si>
  <si>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</si>
  <si>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</si>
  <si>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</si>
  <si>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</si>
  <si>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</si>
  <si>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</si>
  <si>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</si>
  <si>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</si>
  <si>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</si>
  <si>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</si>
  <si>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</si>
  <si>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</si>
  <si>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</si>
  <si>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</si>
  <si>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</si>
  <si>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</si>
  <si>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</si>
  <si>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</si>
  <si>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</si>
  <si>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</si>
  <si>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</si>
  <si>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</si>
  <si>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</si>
  <si>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</si>
  <si>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</si>
  <si>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</si>
  <si>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</si>
  <si>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</si>
  <si>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</si>
  <si>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</si>
  <si>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</si>
  <si>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</si>
  <si>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</si>
  <si>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</si>
  <si>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</si>
  <si>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</si>
  <si>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</si>
  <si>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</si>
  <si>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</si>
  <si>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</si>
  <si>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</si>
  <si>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</si>
  <si>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</si>
  <si>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</si>
  <si>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</si>
  <si>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</si>
  <si>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</si>
  <si>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</si>
  <si>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</si>
  <si>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</si>
  <si>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</si>
  <si>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</si>
  <si>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</si>
  <si>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</si>
  <si>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</si>
  <si>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</si>
  <si>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</si>
  <si>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</si>
  <si>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</si>
  <si>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</si>
  <si>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</si>
  <si>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</si>
  <si>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</si>
  <si>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</si>
  <si>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</si>
  <si>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</si>
  <si>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</si>
  <si>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</si>
  <si>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</si>
  <si>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</si>
  <si>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</si>
  <si>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</si>
  <si>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</si>
  <si>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</si>
  <si>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</si>
  <si>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</si>
  <si>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</si>
  <si>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</si>
  <si>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</si>
  <si>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</si>
  <si>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</si>
  <si>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</si>
  <si>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</si>
  <si>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</si>
  <si>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</si>
  <si>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</si>
  <si>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</si>
  <si>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</si>
  <si>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</si>
  <si>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</si>
  <si>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</si>
  <si>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</si>
  <si>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</si>
  <si>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</si>
  <si>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</si>
  <si>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</si>
  <si>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</si>
  <si>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</si>
  <si>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</si>
  <si>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</si>
  <si>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</si>
  <si>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</si>
  <si>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</si>
  <si>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</si>
  <si>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</si>
  <si>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</si>
  <si>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</si>
  <si>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</si>
  <si>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</si>
  <si>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</si>
  <si>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</si>
  <si>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</si>
  <si>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</si>
  <si>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</si>
  <si>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</si>
  <si>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</si>
  <si>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</si>
  <si>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</si>
  <si>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</si>
  <si>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</si>
  <si>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</si>
  <si>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</si>
  <si>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</si>
  <si>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</si>
  <si>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</si>
  <si>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</si>
  <si>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</si>
  <si>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</si>
  <si>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</si>
  <si>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</si>
  <si>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</si>
  <si>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</si>
  <si>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</si>
  <si>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</si>
  <si>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</si>
  <si>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</si>
  <si>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</si>
  <si>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</si>
  <si>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</si>
  <si>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</si>
  <si>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</si>
  <si>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</si>
  <si>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</si>
  <si>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</si>
  <si>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</si>
  <si>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</si>
  <si>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</si>
  <si>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</si>
  <si>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</si>
  <si>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</si>
  <si>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</si>
  <si>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</si>
  <si>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</si>
  <si>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</si>
  <si>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</si>
  <si>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</si>
  <si>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</si>
  <si>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</si>
  <si>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</si>
  <si>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</si>
  <si>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</si>
  <si>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</si>
  <si>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</si>
  <si>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</si>
  <si>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</si>
  <si>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</si>
  <si>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</si>
  <si>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</si>
  <si>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</si>
  <si>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</si>
  <si>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</si>
  <si>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</si>
  <si>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</si>
  <si>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</si>
  <si>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</si>
  <si>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</si>
  <si>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</si>
  <si>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</si>
  <si>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</si>
  <si>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</si>
  <si>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</si>
  <si>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</si>
  <si>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</si>
  <si>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</si>
  <si>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</si>
  <si>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</si>
  <si>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</si>
  <si>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</si>
  <si>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</si>
  <si>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</si>
  <si>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</si>
  <si>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</si>
  <si>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</si>
  <si>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</si>
  <si>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</si>
  <si>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</si>
  <si>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</si>
  <si>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</si>
  <si>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</si>
  <si>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</si>
  <si>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</si>
  <si>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</si>
  <si>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</si>
  <si>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</si>
  <si>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</si>
  <si>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</si>
  <si>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</si>
  <si>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</si>
  <si>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</si>
  <si>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</si>
  <si>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</si>
  <si>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</si>
  <si>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</si>
  <si>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</si>
  <si>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</si>
  <si>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</si>
  <si>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</si>
  <si>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</si>
  <si>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</si>
  <si>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</si>
  <si>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</si>
  <si>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</si>
  <si>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</si>
  <si>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</si>
  <si>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</si>
  <si>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</si>
  <si>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</si>
  <si>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</si>
  <si>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</si>
  <si>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</si>
  <si>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</si>
  <si>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</si>
  <si>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</si>
  <si>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</si>
  <si>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</si>
  <si>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</si>
  <si>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</si>
  <si>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</si>
  <si>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</si>
  <si>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</si>
  <si>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</si>
  <si>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</si>
  <si>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</si>
  <si>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</si>
  <si>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</si>
  <si>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</si>
  <si>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</si>
  <si>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</si>
  <si>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</si>
  <si>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</si>
  <si>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</si>
  <si>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</si>
  <si>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</si>
  <si>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</si>
  <si>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</si>
  <si>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</si>
  <si>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</si>
  <si>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</si>
  <si>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</si>
  <si>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</si>
  <si>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</si>
  <si>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</si>
  <si>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</si>
  <si>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</si>
  <si>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</si>
  <si>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</si>
  <si>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</si>
  <si>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</si>
  <si>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</si>
  <si>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</si>
  <si>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</si>
  <si>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</si>
  <si>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</si>
  <si>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</si>
  <si>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</si>
  <si>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</si>
  <si>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</si>
  <si>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</si>
  <si>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</si>
  <si>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</si>
  <si>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</si>
  <si>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</si>
  <si>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</si>
  <si>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</si>
  <si>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</si>
  <si>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</si>
  <si>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</si>
  <si>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</si>
  <si>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</si>
  <si>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</si>
  <si>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</si>
  <si>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</si>
  <si>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</si>
  <si>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</si>
  <si>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</si>
  <si>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</si>
  <si>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</si>
  <si>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</si>
  <si>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</si>
  <si>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</si>
  <si>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</si>
  <si>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</si>
  <si>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</si>
  <si>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</si>
  <si>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</si>
  <si>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</si>
  <si>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</si>
  <si>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</si>
  <si>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</si>
  <si>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</si>
  <si>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</si>
  <si>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</si>
  <si>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</si>
  <si>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</si>
  <si>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</si>
  <si>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</si>
  <si>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</si>
  <si>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</si>
  <si>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</si>
  <si>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</si>
  <si>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</si>
  <si>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</si>
  <si>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</si>
  <si>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</si>
  <si>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</si>
  <si>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</si>
  <si>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</si>
  <si>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</si>
  <si>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</si>
  <si>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</si>
  <si>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</si>
  <si>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</si>
  <si>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</si>
  <si>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</si>
  <si>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</si>
  <si>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</si>
  <si>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</si>
  <si>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</si>
  <si>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</si>
  <si>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</si>
  <si>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</si>
  <si>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</si>
  <si>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</si>
  <si>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</si>
  <si>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</si>
  <si>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</si>
  <si>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</si>
  <si>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</si>
  <si>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</si>
  <si>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</si>
  <si>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</si>
  <si>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</si>
  <si>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</si>
  <si>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</si>
  <si>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</si>
  <si>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</si>
  <si>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</si>
  <si>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</si>
  <si>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</si>
  <si>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</si>
  <si>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</si>
  <si>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</si>
  <si>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</si>
  <si>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</si>
  <si>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</si>
  <si>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</si>
  <si>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</si>
  <si>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</si>
  <si>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</si>
  <si>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</si>
  <si>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</si>
  <si>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</si>
  <si>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</si>
  <si>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</si>
  <si>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</si>
  <si>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</si>
  <si>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</si>
  <si>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</si>
  <si>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</si>
  <si>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</si>
  <si>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</si>
  <si>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</si>
  <si>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</si>
  <si>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</si>
  <si>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</si>
  <si>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</si>
  <si>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</si>
  <si>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</si>
  <si>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</si>
  <si>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</si>
  <si>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</si>
  <si>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</si>
  <si>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</si>
  <si>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</si>
  <si>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</si>
  <si>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</si>
  <si>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</si>
  <si>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</si>
  <si>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</si>
  <si>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</si>
  <si>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</si>
  <si>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</si>
  <si>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</si>
  <si>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</si>
  <si>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</si>
  <si>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</si>
  <si>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</si>
  <si>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</si>
  <si>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</si>
  <si>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</si>
  <si>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</si>
  <si>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</si>
  <si>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</si>
  <si>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</si>
  <si>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</si>
  <si>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</si>
  <si>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</si>
  <si>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</si>
  <si>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</si>
  <si>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</si>
  <si>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</si>
  <si>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</si>
  <si>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</si>
  <si>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</si>
  <si>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</si>
  <si>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</si>
  <si>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</si>
  <si>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</si>
  <si>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</si>
  <si>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</si>
  <si>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</si>
  <si>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</si>
  <si>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</si>
  <si>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</si>
  <si>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</si>
  <si>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</si>
  <si>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</si>
  <si>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</si>
  <si>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</si>
  <si>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</si>
  <si>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</si>
  <si>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</si>
  <si>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</si>
  <si>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</si>
  <si>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</si>
  <si>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</si>
  <si>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</si>
  <si>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</si>
  <si>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</si>
  <si>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</si>
  <si>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</si>
  <si>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</si>
  <si>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</si>
  <si>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</si>
  <si>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</si>
  <si>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</si>
  <si>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</si>
  <si>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</si>
  <si>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</si>
  <si>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</si>
  <si>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</si>
  <si>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</si>
  <si>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</si>
  <si>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</si>
  <si>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</si>
  <si>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</si>
  <si>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</si>
  <si>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</si>
  <si>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</si>
  <si>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</si>
  <si>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</si>
  <si>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</si>
  <si>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</si>
  <si>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</si>
  <si>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</si>
  <si>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</si>
  <si>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</si>
  <si>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</si>
  <si>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</si>
  <si>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</si>
  <si>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</si>
  <si>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</si>
  <si>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</si>
  <si>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</si>
  <si>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</si>
  <si>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</si>
  <si>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</si>
  <si>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</si>
  <si>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</si>
  <si>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</si>
  <si>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</si>
  <si>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</si>
  <si>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</si>
  <si>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</si>
  <si>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</si>
  <si>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</si>
  <si>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</si>
  <si>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</si>
  <si>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</si>
  <si>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</si>
  <si>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</si>
  <si>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</si>
  <si>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</si>
  <si>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</si>
  <si>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</si>
  <si>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</si>
  <si>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</si>
  <si>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</si>
  <si>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</si>
  <si>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</si>
  <si>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</si>
  <si>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</si>
  <si>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</si>
  <si>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</si>
  <si>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</si>
  <si>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</si>
  <si>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</si>
  <si>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</si>
  <si>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</si>
  <si>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</si>
  <si>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</si>
  <si>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</si>
  <si>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</si>
  <si>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</si>
  <si>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</si>
  <si>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</si>
  <si>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</si>
  <si>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</si>
  <si>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</si>
  <si>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</si>
  <si>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</si>
  <si>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</si>
  <si>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</si>
  <si>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</si>
  <si>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</si>
  <si>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</si>
  <si>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</si>
  <si>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</si>
  <si>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</si>
  <si>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</si>
  <si>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</si>
  <si>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</si>
  <si>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</si>
  <si>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</si>
  <si>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</si>
  <si>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</si>
  <si>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</si>
  <si>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</si>
  <si>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</si>
  <si>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</si>
  <si>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</si>
  <si>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</si>
  <si>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</si>
  <si>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</si>
  <si>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</si>
  <si>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</si>
  <si>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</si>
  <si>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</si>
  <si>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</si>
  <si>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</si>
  <si>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</si>
  <si>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</si>
  <si>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</si>
  <si>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</si>
  <si>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</si>
  <si>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</si>
  <si>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</si>
  <si>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</si>
  <si>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</si>
  <si>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</si>
  <si>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</si>
  <si>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</si>
  <si>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</si>
  <si>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</si>
  <si>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</si>
  <si>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</si>
  <si>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</si>
  <si>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</si>
  <si>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</si>
  <si>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</si>
  <si>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</si>
  <si>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</si>
  <si>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</si>
  <si>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</si>
  <si>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</si>
  <si>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</si>
  <si>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</si>
  <si>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</si>
  <si>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</si>
  <si>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</si>
  <si>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</si>
  <si>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</si>
  <si>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</si>
  <si>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</si>
  <si>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</si>
  <si>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</si>
  <si>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</si>
  <si>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</si>
  <si>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</si>
  <si>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</si>
  <si>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</si>
  <si>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</si>
  <si>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</si>
  <si>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</si>
  <si>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</si>
  <si>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</si>
  <si>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</si>
  <si>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</si>
  <si>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</si>
  <si>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</si>
  <si>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</si>
  <si>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</si>
  <si>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</si>
  <si>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</si>
  <si>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</si>
  <si>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</si>
  <si>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</si>
  <si>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</si>
  <si>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</si>
  <si>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</si>
  <si>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</si>
  <si>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</si>
  <si>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</si>
  <si>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</si>
  <si>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</si>
  <si>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</si>
  <si>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</si>
  <si>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</si>
  <si>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</si>
  <si>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</si>
  <si>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</si>
  <si>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</si>
  <si>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</si>
  <si>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</si>
  <si>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</si>
  <si>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</si>
  <si>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</si>
  <si>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</si>
  <si>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</si>
  <si>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</si>
  <si>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</si>
  <si>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</si>
  <si>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</si>
  <si>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</si>
  <si>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</si>
  <si>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</si>
  <si>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</si>
  <si>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</si>
  <si>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</si>
  <si>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</si>
  <si>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</si>
  <si>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</si>
  <si>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</si>
  <si>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</si>
  <si>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</si>
  <si>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</si>
  <si>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</si>
  <si>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</si>
  <si>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</si>
  <si>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</si>
  <si>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</si>
  <si>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</si>
  <si>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</si>
  <si>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</si>
  <si>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</si>
  <si>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</si>
  <si>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</si>
  <si>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</si>
  <si>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</si>
  <si>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</si>
  <si>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</si>
  <si>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</si>
  <si>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</si>
  <si>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</si>
  <si>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</si>
  <si>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</si>
  <si>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</si>
  <si>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</si>
  <si>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</si>
  <si>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</si>
  <si>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</si>
  <si>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</si>
  <si>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</si>
  <si>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</si>
  <si>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</si>
  <si>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</si>
  <si>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</si>
  <si>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</si>
  <si>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</si>
  <si>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</si>
  <si>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</si>
  <si>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</si>
  <si>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</si>
  <si>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</si>
  <si>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</si>
  <si>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</si>
  <si>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</si>
  <si>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</si>
  <si>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</si>
  <si>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</si>
  <si>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</si>
  <si>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</si>
  <si>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</si>
  <si>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</si>
  <si>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</si>
  <si>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</si>
  <si>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</si>
  <si>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</si>
  <si>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</si>
  <si>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</si>
  <si>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</si>
  <si>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</si>
  <si>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</si>
  <si>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</si>
  <si>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</si>
  <si>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</si>
  <si>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</si>
  <si>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</si>
  <si>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</si>
  <si>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</si>
  <si>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</si>
  <si>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</si>
  <si>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</si>
  <si>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</si>
  <si>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</si>
  <si>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</si>
  <si>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</si>
  <si>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</si>
  <si>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</si>
  <si>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</si>
  <si>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</si>
  <si>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</si>
  <si>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</si>
  <si>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</si>
  <si>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</si>
  <si>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</si>
  <si>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</si>
  <si>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</si>
  <si>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</si>
  <si>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</si>
  <si>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</si>
  <si>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</si>
  <si>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</si>
  <si>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</si>
  <si>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</si>
  <si>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</si>
  <si>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</si>
  <si>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</si>
  <si>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</si>
  <si>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</si>
  <si>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</si>
  <si>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</si>
  <si>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</si>
  <si>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</si>
  <si>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</si>
  <si>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</si>
  <si>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</si>
  <si>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</si>
  <si>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</si>
  <si>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</si>
  <si>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</si>
  <si>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</si>
  <si>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</si>
  <si>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</si>
  <si>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</si>
  <si>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</si>
  <si>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</si>
  <si>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</si>
  <si>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</si>
  <si>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</si>
  <si>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</si>
  <si>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</si>
  <si>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</si>
  <si>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</si>
  <si>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</si>
  <si>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</si>
  <si>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</si>
  <si>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</si>
  <si>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</si>
  <si>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</si>
  <si>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</si>
  <si>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</si>
  <si>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</si>
  <si>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</si>
  <si>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</si>
  <si>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</si>
  <si>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</si>
  <si>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</si>
  <si>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</si>
  <si>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</si>
  <si>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</si>
  <si>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</si>
  <si>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</si>
  <si>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</si>
  <si>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</si>
  <si>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</si>
  <si>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</si>
  <si>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</si>
  <si>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</si>
  <si>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</si>
  <si>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</si>
  <si>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</si>
  <si>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</si>
  <si>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</si>
  <si>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</si>
  <si>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</si>
  <si>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</si>
  <si>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</si>
  <si>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</si>
  <si>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</si>
  <si>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</si>
  <si>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</si>
  <si>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</si>
  <si>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</si>
  <si>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</si>
  <si>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</si>
  <si>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</si>
  <si>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</si>
  <si>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</si>
  <si>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</si>
  <si>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</si>
  <si>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</si>
  <si>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</si>
  <si>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</si>
  <si>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</si>
  <si>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</si>
  <si>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</si>
  <si>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</si>
  <si>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</si>
  <si>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</si>
  <si>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</si>
  <si>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</si>
  <si>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</si>
  <si>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</si>
  <si>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</si>
  <si>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</si>
  <si>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</si>
  <si>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</si>
  <si>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</si>
  <si>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</si>
  <si>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</si>
  <si>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</si>
  <si>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</si>
  <si>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</si>
  <si>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</si>
  <si>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</si>
  <si>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</si>
  <si>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</si>
  <si>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</si>
  <si>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</si>
  <si>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</si>
  <si>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</si>
  <si>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</si>
  <si>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</si>
  <si>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</si>
  <si>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</si>
  <si>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</si>
  <si>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</si>
  <si>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</si>
  <si>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</si>
  <si>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</si>
  <si>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</si>
  <si>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</si>
  <si>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</si>
  <si>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</si>
  <si>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</si>
  <si>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</si>
  <si>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</si>
  <si>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</si>
  <si>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</si>
  <si>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</si>
  <si>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</si>
  <si>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</si>
  <si>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</si>
  <si>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</si>
  <si>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</si>
  <si>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</si>
  <si>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</si>
  <si>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</si>
  <si>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</si>
  <si>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</si>
  <si>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</si>
  <si>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</si>
  <si>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</si>
  <si>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</si>
  <si>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</si>
  <si>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</si>
  <si>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</si>
  <si>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</si>
  <si>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</si>
  <si>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</si>
  <si>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</si>
  <si>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</si>
  <si>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</si>
  <si>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</si>
  <si>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</si>
  <si>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</si>
  <si>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</si>
  <si>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</si>
  <si>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</si>
  <si>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</si>
  <si>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</si>
  <si>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</si>
  <si>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</si>
  <si>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</si>
  <si>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</si>
  <si>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</si>
  <si>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</si>
  <si>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</si>
  <si>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</si>
  <si>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</si>
  <si>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</si>
  <si>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</si>
  <si>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</si>
  <si>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</si>
  <si>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</si>
  <si>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</si>
  <si>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</si>
  <si>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</si>
  <si>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</si>
  <si>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</si>
  <si>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</si>
  <si>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</si>
  <si>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</si>
  <si>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</si>
  <si>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</si>
  <si>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</si>
  <si>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</si>
  <si>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</si>
  <si>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</si>
  <si>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</si>
  <si>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</si>
  <si>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</si>
  <si>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</si>
  <si>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</si>
  <si>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</si>
  <si>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</si>
  <si>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</si>
  <si>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</si>
  <si>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</si>
  <si>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</si>
  <si>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</si>
  <si>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</si>
  <si>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</si>
  <si>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</si>
  <si>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</si>
  <si>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</si>
  <si>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</si>
  <si>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</si>
  <si>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</si>
  <si>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</si>
  <si>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</si>
  <si>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</si>
  <si>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</si>
  <si>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</si>
  <si>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</si>
  <si>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</si>
  <si>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</si>
  <si>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</si>
  <si>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</si>
  <si>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</si>
  <si>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</si>
  <si>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</si>
  <si>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</si>
  <si>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</si>
  <si>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</si>
  <si>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</si>
  <si>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</si>
  <si>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</si>
  <si>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</si>
  <si>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</si>
  <si>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</si>
  <si>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</si>
  <si>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</si>
  <si>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</si>
  <si>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</si>
  <si>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</si>
  <si>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</si>
  <si>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</si>
  <si>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</si>
  <si>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</si>
  <si>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</si>
  <si>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</si>
  <si>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</si>
  <si>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</si>
  <si>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</si>
  <si>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</si>
  <si>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</si>
  <si>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</si>
  <si>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</si>
  <si>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</si>
  <si>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</si>
  <si>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</si>
  <si>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</si>
  <si>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</si>
  <si>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</si>
  <si>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</si>
  <si>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</si>
  <si>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</si>
  <si>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</si>
  <si>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</si>
  <si>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</si>
  <si>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</si>
  <si>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</si>
  <si>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</si>
  <si>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</si>
  <si>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</si>
  <si>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</si>
  <si>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</si>
  <si>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</si>
  <si>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</si>
  <si>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</si>
  <si>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</si>
  <si>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</si>
  <si>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</si>
  <si>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</si>
  <si>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</si>
  <si>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</si>
  <si>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</si>
  <si>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</si>
  <si>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</si>
  <si>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</si>
  <si>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</si>
  <si>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</si>
  <si>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</si>
  <si>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</si>
  <si>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</si>
  <si>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</si>
  <si>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</si>
  <si>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</si>
  <si>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</si>
  <si>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</si>
  <si>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</si>
  <si>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</si>
  <si>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</si>
  <si>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</si>
  <si>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</si>
  <si>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</si>
  <si>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</si>
  <si>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</si>
  <si>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</si>
  <si>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</si>
  <si>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</si>
  <si>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</si>
  <si>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</si>
  <si>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</si>
  <si>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</si>
  <si>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</si>
  <si>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</si>
  <si>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</si>
  <si>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</si>
  <si>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</si>
  <si>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</si>
  <si>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</si>
  <si>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</si>
  <si>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</si>
  <si>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</si>
  <si>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</si>
  <si>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</si>
  <si>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</si>
  <si>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</si>
  <si>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</si>
  <si>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</si>
  <si>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</si>
  <si>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</si>
  <si>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</si>
  <si>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</si>
  <si>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</si>
  <si>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</si>
  <si>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</si>
  <si>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</si>
  <si>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</si>
  <si>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</si>
  <si>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</si>
  <si>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</si>
  <si>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</si>
  <si>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</si>
  <si>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</si>
  <si>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</si>
  <si>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</si>
  <si>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</si>
  <si>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</si>
  <si>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</si>
  <si>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</si>
  <si>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</si>
  <si>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</si>
  <si>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</si>
  <si>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</si>
  <si>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</si>
  <si>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</si>
  <si>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</si>
  <si>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</si>
  <si>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</si>
  <si>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</si>
  <si>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</si>
  <si>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</si>
  <si>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</si>
  <si>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</si>
  <si>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</si>
  <si>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</si>
  <si>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</si>
  <si>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</si>
  <si>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</si>
  <si>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</si>
  <si>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</si>
  <si>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</si>
  <si>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</si>
  <si>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</si>
  <si>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</si>
  <si>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</si>
  <si>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</si>
  <si>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</si>
  <si>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</si>
  <si>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</si>
  <si>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</si>
  <si>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</si>
  <si>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</si>
  <si>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</si>
  <si>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</si>
  <si>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</si>
  <si>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</si>
  <si>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</si>
  <si>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</si>
  <si>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</si>
  <si>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</si>
  <si>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</si>
  <si>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</si>
  <si>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</si>
  <si>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</si>
  <si>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</si>
  <si>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</si>
  <si>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</si>
  <si>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</si>
  <si>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</si>
  <si>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</si>
  <si>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</si>
  <si>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</si>
  <si>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</si>
  <si>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</si>
  <si>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</si>
  <si>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</si>
  <si>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</si>
  <si>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</si>
  <si>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</si>
  <si>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</si>
  <si>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</si>
  <si>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</si>
  <si>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</si>
  <si>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</si>
  <si>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</si>
  <si>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</si>
  <si>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</si>
  <si>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</si>
  <si>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</si>
  <si>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</si>
  <si>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</si>
  <si>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</si>
  <si>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</si>
  <si>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</si>
  <si>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</si>
  <si>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</si>
  <si>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</si>
  <si>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</si>
  <si>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</si>
  <si>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</si>
  <si>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</si>
  <si>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</si>
  <si>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</si>
  <si>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</si>
  <si>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</si>
  <si>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</si>
  <si>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</si>
  <si>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</si>
  <si>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</si>
  <si>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</si>
  <si>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</si>
  <si>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</si>
  <si>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</si>
  <si>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</si>
  <si>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</si>
  <si>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</si>
  <si>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</si>
  <si>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</si>
  <si>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</si>
  <si>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</si>
  <si>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</si>
  <si>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</si>
  <si>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</si>
  <si>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</si>
  <si>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</si>
  <si>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</si>
  <si>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</si>
  <si>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</si>
  <si>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</si>
  <si>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</si>
  <si>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</si>
  <si>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</si>
  <si>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</si>
  <si>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</si>
  <si>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</si>
  <si>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</si>
  <si>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</si>
  <si>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</si>
  <si>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</si>
  <si>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</si>
  <si>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</si>
  <si>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</si>
  <si>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</si>
  <si>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</si>
  <si>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</si>
  <si>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</si>
  <si>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</si>
  <si>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</si>
  <si>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</si>
  <si>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</si>
  <si>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</si>
  <si>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</si>
  <si>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</si>
  <si>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</si>
  <si>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</si>
  <si>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</si>
  <si>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</si>
  <si>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</si>
  <si>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</si>
  <si>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</si>
  <si>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</si>
  <si>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</si>
  <si>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</si>
  <si>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</si>
  <si>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</si>
  <si>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</si>
  <si>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</si>
  <si>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</si>
  <si>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</si>
  <si>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</si>
  <si>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</si>
  <si>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</si>
  <si>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</si>
  <si>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</si>
  <si>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</si>
  <si>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</si>
  <si>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</si>
  <si>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</si>
  <si>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</si>
  <si>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</si>
  <si>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</si>
  <si>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</si>
  <si>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</si>
  <si>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</si>
  <si>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</si>
  <si>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</si>
  <si>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</si>
  <si>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</si>
  <si>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</si>
  <si>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</si>
  <si>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</si>
  <si>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</si>
  <si>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</si>
  <si>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</si>
  <si>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</si>
  <si>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</si>
  <si>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</si>
  <si>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</si>
  <si>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</si>
  <si>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</si>
  <si>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</si>
  <si>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</si>
  <si>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</si>
  <si>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</si>
  <si>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</si>
  <si>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</si>
  <si>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</si>
  <si>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</si>
  <si>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</si>
  <si>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</si>
  <si>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</si>
  <si>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</si>
  <si>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</si>
  <si>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</si>
  <si>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</si>
  <si>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</si>
  <si>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</si>
  <si>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</si>
  <si>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</si>
  <si>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</si>
  <si>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</si>
  <si>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</si>
  <si>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</si>
  <si>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</si>
  <si>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</si>
  <si>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</si>
  <si>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</si>
  <si>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</si>
  <si>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</si>
  <si>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</si>
  <si>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</si>
  <si>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</si>
  <si>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</si>
  <si>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</si>
  <si>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</si>
  <si>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</si>
  <si>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</si>
  <si>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</si>
  <si>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</si>
  <si>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</si>
  <si>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</si>
  <si>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</si>
  <si>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</si>
  <si>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</si>
  <si>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</si>
  <si>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</si>
  <si>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</si>
  <si>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</si>
  <si>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</si>
  <si>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</si>
  <si>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</si>
  <si>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</si>
  <si>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</si>
  <si>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</si>
  <si>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</si>
  <si>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</si>
  <si>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</si>
  <si>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</si>
  <si>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</si>
  <si>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</si>
  <si>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</si>
  <si>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</si>
  <si>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</si>
  <si>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</si>
  <si>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</si>
  <si>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</si>
  <si>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</si>
  <si>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</si>
  <si>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</si>
  <si>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</si>
  <si>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</si>
  <si>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</si>
  <si>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</si>
  <si>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</si>
  <si>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</si>
  <si>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</si>
  <si>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</si>
  <si>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</si>
  <si>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</si>
  <si>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</si>
  <si>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</si>
  <si>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</si>
  <si>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</si>
  <si>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</si>
  <si>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</si>
  <si>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</si>
  <si>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</si>
  <si>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</si>
  <si>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</si>
  <si>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</si>
  <si>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</si>
  <si>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</si>
  <si>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</si>
  <si>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</si>
  <si>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</si>
  <si>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</si>
  <si>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</si>
  <si>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</si>
  <si>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</si>
  <si>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</si>
  <si>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</si>
  <si>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</si>
  <si>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</si>
  <si>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</si>
  <si>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</si>
  <si>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</si>
  <si>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</si>
  <si>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</si>
  <si>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</si>
  <si>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</si>
  <si>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</si>
  <si>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</si>
  <si>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</si>
  <si>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</si>
  <si>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</si>
  <si>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</si>
  <si>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</si>
  <si>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</si>
  <si>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</si>
  <si>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</si>
  <si>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</si>
  <si>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</si>
  <si>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</si>
  <si>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</si>
  <si>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</si>
  <si>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</si>
  <si>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</si>
  <si>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</si>
  <si>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</si>
  <si>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</si>
  <si>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</si>
  <si>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</si>
  <si>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</si>
  <si>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</si>
  <si>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</si>
  <si>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</si>
  <si>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</si>
  <si>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</si>
  <si>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</si>
  <si>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</si>
  <si>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</si>
  <si>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</si>
  <si>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</si>
  <si>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</si>
  <si>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</si>
  <si>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</si>
  <si>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</si>
  <si>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</si>
  <si>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</si>
  <si>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</si>
  <si>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</si>
  <si>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</si>
  <si>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</si>
  <si>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</si>
  <si>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</si>
  <si>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</si>
  <si>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</si>
  <si>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</si>
  <si>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</si>
  <si>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</si>
  <si>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</si>
  <si>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</si>
  <si>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</si>
  <si>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</si>
  <si>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</si>
  <si>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</si>
  <si>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</si>
  <si>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</si>
  <si>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</si>
  <si>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</si>
  <si>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</si>
  <si>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</si>
  <si>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</si>
  <si>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</si>
  <si>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</si>
  <si>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</si>
  <si>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</si>
  <si>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</si>
  <si>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</si>
  <si>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</si>
  <si>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</si>
  <si>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</si>
  <si>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</si>
  <si>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</si>
  <si>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</si>
  <si>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</si>
  <si>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</si>
  <si>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</si>
  <si>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</si>
  <si>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</si>
  <si>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</si>
  <si>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</si>
  <si>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</si>
  <si>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</si>
  <si>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</si>
  <si>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</si>
  <si>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</si>
  <si>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</si>
  <si>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</si>
  <si>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</si>
  <si>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</si>
  <si>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</si>
  <si>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</si>
  <si>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</si>
  <si>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</si>
  <si>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</si>
  <si>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</si>
  <si>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</si>
  <si>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</si>
  <si>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</si>
  <si>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</si>
  <si>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</si>
  <si>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</si>
  <si>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</si>
  <si>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</si>
  <si>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</si>
  <si>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</si>
  <si>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</si>
  <si>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</si>
  <si>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</si>
  <si>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</si>
  <si>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</si>
  <si>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</si>
  <si>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</si>
  <si>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</si>
  <si>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</si>
  <si>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</si>
  <si>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</si>
  <si>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</si>
  <si>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</si>
  <si>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</si>
  <si>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</si>
  <si>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</si>
  <si>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</si>
  <si>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</si>
  <si>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</si>
  <si>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</si>
  <si>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</si>
  <si>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</si>
  <si>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</si>
  <si>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</si>
  <si>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</si>
  <si>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</si>
  <si>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</si>
  <si>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</si>
  <si>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</si>
  <si>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</si>
  <si>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</si>
  <si>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</si>
  <si>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</si>
  <si>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</si>
  <si>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</si>
  <si>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</si>
  <si>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</si>
  <si>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</si>
  <si>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</si>
  <si>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</si>
  <si>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</si>
  <si>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</si>
  <si>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</si>
  <si>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</si>
  <si>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</si>
  <si>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</si>
  <si>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</si>
  <si>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</si>
  <si>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</si>
  <si>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</si>
  <si>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</si>
  <si>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</si>
  <si>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</si>
  <si>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</si>
  <si>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</si>
  <si>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</si>
  <si>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</si>
  <si>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</si>
  <si>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</si>
  <si>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</si>
  <si>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</si>
  <si>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</si>
  <si>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</si>
  <si>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</si>
  <si>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</si>
  <si>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</si>
  <si>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</si>
  <si>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</si>
  <si>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</si>
  <si>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</si>
  <si>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</si>
  <si>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</si>
  <si>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</si>
  <si>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</si>
  <si>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</si>
  <si>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</si>
  <si>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</si>
  <si>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</si>
  <si>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</si>
  <si>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</si>
  <si>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</si>
  <si>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</si>
  <si>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</si>
  <si>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</si>
  <si>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</si>
  <si>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</si>
  <si>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</si>
  <si>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</si>
  <si>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</si>
  <si>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</si>
  <si>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</si>
  <si>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</si>
  <si>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</si>
  <si>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</si>
  <si>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</si>
  <si>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</si>
  <si>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</si>
  <si>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</si>
  <si>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</si>
  <si>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</si>
  <si>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</si>
  <si>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</si>
  <si>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</si>
  <si>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</si>
  <si>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</si>
  <si>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</si>
  <si>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</si>
  <si>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</si>
  <si>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</si>
  <si>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</si>
  <si>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</si>
  <si>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</si>
  <si>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</si>
  <si>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</si>
  <si>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</si>
  <si>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</si>
  <si>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</si>
  <si>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</si>
  <si>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</si>
  <si>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</si>
  <si>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</si>
  <si>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</si>
  <si>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</si>
  <si>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</si>
  <si>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</si>
  <si>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</si>
  <si>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</si>
  <si>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</si>
  <si>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</si>
  <si>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</si>
  <si>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</si>
  <si>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</si>
  <si>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</si>
  <si>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</si>
  <si>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</si>
  <si>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</si>
  <si>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</si>
  <si>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</si>
  <si>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</si>
  <si>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</si>
  <si>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</si>
  <si>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</si>
  <si>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</si>
  <si>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</si>
  <si>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</si>
  <si>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</si>
  <si>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</si>
  <si>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</si>
  <si>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</si>
  <si>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</si>
  <si>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</si>
  <si>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</si>
  <si>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</si>
  <si>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</si>
  <si>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</si>
  <si>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</si>
  <si>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</si>
  <si>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</si>
  <si>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</si>
  <si>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</si>
  <si>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</si>
  <si>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</si>
  <si>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</si>
  <si>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</si>
  <si>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</si>
  <si>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</si>
  <si>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</si>
  <si>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</si>
  <si>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</si>
  <si>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</si>
  <si>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</si>
  <si>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</si>
  <si>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</si>
  <si>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</si>
  <si>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</si>
  <si>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</si>
  <si>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</si>
  <si>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</si>
  <si>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</si>
  <si>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</si>
  <si>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</si>
  <si>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</si>
  <si>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</si>
  <si>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</si>
  <si>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</si>
  <si>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</si>
  <si>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</si>
  <si>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</si>
  <si>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</si>
  <si>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</si>
  <si>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</si>
  <si>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</si>
  <si>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</si>
  <si>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</si>
  <si>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</si>
  <si>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</si>
  <si>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</si>
  <si>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</si>
  <si>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</si>
  <si>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</si>
  <si>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</si>
  <si>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</si>
  <si>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</si>
  <si>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</si>
  <si>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</si>
  <si>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</si>
  <si>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</si>
  <si>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</si>
  <si>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</si>
  <si>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</si>
  <si>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</si>
  <si>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</si>
  <si>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</si>
  <si>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</si>
  <si>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</si>
  <si>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</si>
  <si>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</si>
  <si>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</si>
  <si>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</si>
  <si>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</si>
  <si>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</si>
  <si>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</si>
  <si>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</si>
  <si>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</si>
  <si>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</si>
  <si>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</si>
  <si>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</si>
  <si>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</si>
  <si>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</si>
  <si>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</si>
  <si>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</si>
  <si>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</si>
  <si>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</si>
  <si>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</si>
  <si>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</si>
  <si>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</si>
  <si>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</si>
  <si>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</si>
  <si>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</si>
  <si>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</si>
  <si>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</si>
  <si>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</si>
  <si>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</si>
  <si>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</si>
  <si>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</si>
  <si>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</si>
  <si>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</si>
  <si>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</si>
  <si>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</si>
  <si>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</si>
  <si>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</si>
  <si>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</si>
  <si>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</si>
  <si>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</si>
  <si>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</si>
  <si>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</si>
  <si>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</si>
  <si>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</si>
  <si>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</si>
  <si>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</si>
  <si>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</si>
  <si>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</si>
  <si>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</si>
  <si>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</si>
  <si>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</si>
  <si>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</si>
  <si>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</si>
  <si>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</si>
  <si>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</si>
  <si>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</si>
  <si>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</si>
  <si>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</si>
  <si>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</si>
  <si>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</si>
  <si>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</si>
  <si>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</si>
  <si>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</si>
  <si>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</si>
  <si>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</si>
  <si>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</si>
  <si>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</si>
  <si>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</si>
  <si>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</si>
  <si>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</si>
  <si>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</si>
  <si>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</si>
  <si>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</si>
  <si>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</si>
  <si>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</si>
  <si>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</si>
  <si>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</si>
  <si>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</si>
  <si>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</si>
  <si>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</si>
  <si>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</si>
  <si>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</si>
  <si>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</si>
  <si>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</si>
  <si>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</si>
  <si>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</si>
  <si>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</si>
  <si>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</si>
  <si>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</si>
  <si>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</si>
  <si>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</si>
  <si>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</si>
  <si>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</si>
  <si>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</si>
  <si>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</si>
  <si>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</si>
  <si>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</si>
  <si>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</si>
  <si>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</si>
  <si>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</si>
  <si>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</si>
  <si>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</si>
  <si>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</si>
  <si>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</si>
  <si>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</si>
  <si>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</si>
  <si>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</si>
  <si>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</si>
  <si>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</si>
  <si>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</si>
  <si>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</si>
  <si>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</si>
  <si>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</si>
  <si>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</si>
  <si>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</si>
  <si>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</si>
  <si>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</si>
  <si>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</si>
  <si>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</si>
  <si>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</si>
  <si>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</si>
  <si>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</si>
  <si>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</si>
  <si>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</si>
  <si>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</si>
  <si>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</si>
  <si>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</si>
  <si>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</si>
  <si>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</si>
  <si>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</si>
  <si>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</si>
  <si>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</si>
  <si>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</si>
  <si>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</si>
  <si>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</si>
  <si>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</si>
  <si>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</si>
  <si>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</si>
  <si>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</si>
  <si>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</si>
  <si>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</si>
  <si>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</si>
  <si>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</si>
  <si>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</si>
  <si>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</si>
  <si>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</si>
  <si>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</si>
  <si>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</si>
  <si>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</si>
  <si>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</si>
  <si>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</si>
  <si>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</si>
  <si>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</si>
  <si>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</si>
  <si>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</si>
  <si>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</si>
  <si>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</si>
  <si>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</si>
  <si>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</si>
  <si>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</si>
  <si>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</si>
  <si>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</si>
  <si>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</si>
  <si>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</si>
  <si>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</si>
  <si>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</si>
  <si>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</si>
  <si>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</si>
  <si>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</si>
  <si>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</si>
  <si>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</si>
  <si>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</si>
  <si>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</si>
  <si>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</si>
  <si>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</si>
  <si>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</si>
  <si>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</si>
  <si>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</si>
  <si>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</si>
  <si>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</si>
  <si>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</si>
  <si>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</si>
  <si>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</si>
  <si>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</si>
  <si>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</si>
  <si>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</si>
  <si>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</si>
  <si>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</si>
  <si>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</si>
  <si>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</si>
  <si>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</si>
  <si>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</si>
  <si>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</si>
  <si>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</si>
  <si>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</si>
  <si>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</si>
  <si>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</si>
  <si>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</si>
  <si>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</si>
  <si>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</si>
  <si>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</si>
  <si>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</si>
  <si>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</si>
  <si>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</si>
  <si>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</si>
  <si>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</si>
  <si>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</si>
  <si>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</si>
  <si>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</si>
  <si>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</si>
  <si>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</si>
  <si>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</si>
  <si>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</si>
  <si>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</si>
  <si>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</si>
  <si>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</si>
  <si>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</si>
  <si>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</si>
  <si>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</si>
  <si>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</si>
  <si>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</si>
  <si>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</si>
  <si>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</si>
  <si>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</si>
  <si>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</si>
  <si>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</si>
  <si>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</si>
  <si>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</si>
  <si>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</si>
  <si>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</si>
  <si>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</si>
  <si>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</si>
  <si>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</si>
  <si>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</si>
  <si>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</si>
  <si>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</si>
  <si>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</si>
  <si>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</si>
  <si>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</si>
  <si>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</si>
  <si>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</si>
  <si>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</si>
  <si>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</si>
  <si>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</si>
  <si>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</si>
  <si>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</si>
  <si>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</si>
  <si>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</si>
  <si>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</si>
  <si>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</si>
  <si>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</si>
  <si>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</si>
  <si>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</si>
  <si>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</si>
  <si>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</si>
  <si>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</si>
  <si>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</si>
  <si>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</si>
  <si>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</si>
  <si>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</si>
  <si>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</si>
  <si>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</si>
  <si>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</si>
  <si>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</si>
  <si>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</si>
  <si>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</si>
  <si>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</si>
  <si>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</si>
  <si>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</si>
  <si>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</si>
  <si>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</si>
  <si>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</si>
  <si>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</si>
  <si>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</si>
  <si>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</si>
  <si>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</si>
  <si>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</si>
  <si>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</si>
  <si>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</si>
  <si>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</si>
  <si>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</si>
  <si>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</si>
  <si>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</si>
  <si>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</si>
  <si>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</si>
  <si>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</si>
  <si>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</si>
  <si>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</si>
  <si>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</si>
  <si>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</si>
  <si>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</si>
  <si>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</si>
  <si>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</si>
  <si>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</si>
  <si>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</si>
  <si>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</si>
  <si>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</si>
  <si>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</si>
  <si>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</si>
  <si>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</si>
  <si>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</si>
  <si>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</si>
  <si>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</si>
  <si>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</si>
  <si>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</si>
  <si>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</si>
  <si>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</si>
  <si>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</si>
  <si>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</si>
  <si>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</si>
  <si>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</si>
  <si>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</si>
  <si>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</si>
  <si>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</si>
  <si>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</si>
  <si>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</si>
  <si>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</si>
  <si>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</si>
  <si>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</si>
  <si>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</si>
  <si>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</si>
  <si>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</si>
  <si>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</si>
  <si>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</si>
  <si>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</si>
  <si>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</si>
  <si>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</si>
  <si>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</si>
  <si>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</si>
  <si>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</si>
  <si>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</si>
  <si>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</si>
  <si>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</si>
  <si>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</si>
  <si>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</si>
  <si>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</si>
  <si>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</si>
  <si>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</si>
  <si>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</si>
  <si>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</si>
  <si>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</si>
  <si>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</si>
  <si>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</si>
  <si>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</si>
  <si>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</si>
  <si>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</si>
  <si>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</si>
  <si>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</si>
  <si>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</si>
  <si>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</si>
  <si>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</si>
  <si>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</si>
  <si>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</si>
  <si>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</si>
  <si>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</si>
  <si>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</si>
  <si>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</si>
  <si>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</si>
  <si>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</si>
  <si>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</si>
  <si>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</si>
  <si>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</si>
  <si>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</si>
  <si>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</si>
  <si>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</si>
  <si>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</si>
  <si>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</si>
  <si>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</si>
  <si>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</si>
  <si>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</si>
  <si>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</si>
  <si>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</si>
  <si>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</si>
  <si>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</si>
  <si>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</si>
  <si>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</si>
  <si>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</si>
  <si>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</si>
  <si>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</si>
  <si>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</si>
  <si>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</si>
  <si>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</si>
  <si>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</si>
  <si>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</si>
  <si>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</si>
  <si>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</si>
  <si>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</si>
  <si>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</si>
  <si>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</si>
  <si>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</si>
  <si>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</si>
  <si>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</si>
  <si>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</si>
  <si>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</si>
  <si>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</si>
  <si>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</si>
  <si>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</si>
  <si>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</si>
  <si>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</si>
  <si>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</si>
  <si>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</si>
  <si>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</si>
  <si>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</si>
  <si>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</si>
  <si>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</si>
  <si>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</si>
  <si>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</si>
  <si>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</si>
  <si>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</si>
  <si>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</si>
  <si>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</si>
  <si>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</si>
  <si>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</si>
  <si>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</si>
  <si>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</si>
  <si>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</si>
  <si>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</si>
  <si>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</si>
  <si>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</si>
  <si>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</si>
  <si>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</si>
  <si>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</si>
  <si>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</si>
  <si>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</si>
  <si>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</si>
  <si>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</si>
  <si>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</si>
  <si>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</si>
  <si>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</si>
  <si>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</si>
  <si>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</si>
  <si>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</si>
  <si>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</si>
  <si>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</si>
  <si>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</si>
  <si>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</si>
  <si>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</si>
  <si>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</si>
  <si>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</si>
  <si>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</si>
  <si>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</si>
  <si>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</si>
  <si>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</si>
  <si>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</si>
  <si>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</si>
  <si>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</si>
  <si>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</si>
  <si>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</si>
  <si>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</si>
  <si>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</si>
  <si>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</si>
  <si>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</si>
  <si>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</si>
  <si>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</si>
  <si>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</si>
  <si>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</si>
  <si>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</si>
  <si>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</si>
  <si>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</si>
  <si>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</si>
  <si>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</si>
  <si>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</si>
  <si>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</si>
  <si>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</si>
  <si>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</si>
  <si>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</si>
  <si>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</si>
  <si>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</si>
  <si>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</si>
  <si>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</si>
  <si>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</si>
  <si>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</si>
  <si>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</si>
  <si>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</si>
  <si>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</si>
  <si>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</si>
  <si>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</si>
  <si>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</si>
  <si>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</si>
  <si>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</si>
  <si>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</si>
  <si>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</si>
  <si>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</si>
  <si>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</si>
  <si>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</si>
  <si>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</si>
  <si>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</si>
  <si>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</si>
  <si>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</si>
  <si>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</si>
  <si>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</si>
  <si>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</si>
  <si>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</si>
  <si>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</si>
  <si>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</si>
  <si>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</si>
  <si>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</si>
  <si>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</si>
  <si>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</si>
  <si>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</si>
  <si>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</si>
  <si>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</si>
  <si>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</si>
  <si>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</si>
  <si>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</si>
  <si>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</si>
  <si>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</si>
  <si>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</si>
  <si>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</si>
  <si>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</si>
  <si>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</si>
  <si>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</si>
  <si>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</si>
  <si>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</si>
  <si>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</si>
  <si>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</si>
  <si>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</si>
  <si>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</si>
  <si>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</si>
  <si>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</si>
  <si>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</si>
  <si>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</si>
  <si>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</si>
  <si>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</si>
  <si>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</si>
  <si>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</si>
  <si>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</si>
  <si>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</si>
  <si>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</si>
  <si>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</si>
  <si>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</si>
  <si>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</si>
  <si>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</si>
  <si>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</si>
  <si>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</si>
  <si>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</si>
  <si>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</si>
  <si>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</si>
  <si>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</si>
  <si>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</si>
  <si>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</si>
  <si>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</si>
  <si>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</si>
  <si>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</si>
  <si>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</si>
  <si>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</si>
  <si>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</si>
  <si>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</si>
  <si>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</si>
  <si>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</si>
  <si>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</si>
  <si>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</si>
  <si>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</si>
  <si>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</si>
  <si>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</si>
  <si>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</si>
  <si>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</si>
  <si>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</si>
  <si>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</si>
  <si>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</si>
  <si>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</si>
  <si>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</si>
  <si>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</si>
  <si>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</si>
  <si>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</si>
  <si>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</si>
  <si>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</si>
  <si>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</si>
  <si>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</si>
  <si>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</si>
  <si>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</si>
  <si>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</si>
  <si>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</si>
  <si>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</si>
  <si>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</si>
  <si>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</si>
  <si>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</si>
  <si>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</si>
  <si>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</si>
  <si>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</si>
  <si>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</si>
  <si>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</si>
  <si>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</si>
  <si>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</si>
  <si>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</si>
  <si>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</si>
  <si>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</si>
  <si>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</si>
  <si>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</si>
  <si>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</si>
  <si>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</si>
  <si>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</si>
  <si>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</si>
  <si>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</si>
  <si>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</si>
  <si>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</si>
  <si>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</si>
  <si>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</si>
  <si>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</si>
  <si>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</si>
  <si>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</si>
  <si>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</si>
  <si>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</si>
  <si>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</si>
  <si>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</si>
  <si>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</si>
  <si>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</si>
  <si>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</si>
  <si>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</si>
  <si>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</si>
  <si>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</si>
  <si>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</si>
  <si>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</si>
  <si>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</si>
  <si>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</si>
  <si>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</si>
  <si>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</si>
  <si>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</si>
  <si>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</si>
  <si>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</si>
  <si>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</si>
  <si>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</si>
  <si>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</si>
  <si>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</si>
  <si>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</si>
  <si>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</si>
  <si>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</si>
  <si>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</si>
  <si>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</si>
  <si>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</si>
  <si>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</si>
  <si>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</si>
  <si>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</si>
  <si>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</si>
  <si>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</si>
  <si>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</si>
  <si>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</si>
  <si>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</si>
  <si>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</si>
  <si>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</si>
  <si>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</si>
  <si>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</si>
  <si>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</si>
  <si>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</si>
  <si>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</si>
  <si>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</si>
  <si>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</si>
  <si>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</si>
  <si>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</si>
  <si>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</si>
  <si>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</si>
  <si>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</si>
  <si>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</si>
  <si>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</si>
  <si>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</si>
  <si>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</si>
  <si>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</si>
  <si>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</si>
  <si>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</si>
  <si>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</si>
  <si>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</si>
  <si>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</si>
  <si>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</si>
  <si>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</si>
  <si>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</si>
  <si>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</si>
  <si>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</si>
  <si>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</si>
  <si>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</si>
  <si>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</si>
  <si>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</si>
  <si>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</si>
  <si>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</si>
  <si>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</si>
  <si>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</si>
  <si>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</si>
  <si>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</si>
  <si>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</si>
  <si>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</si>
  <si>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</si>
  <si>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</si>
  <si>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</si>
  <si>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</si>
  <si>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</si>
  <si>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</si>
  <si>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</si>
  <si>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</si>
  <si>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</si>
  <si>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</si>
  <si>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</si>
  <si>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</si>
  <si>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</si>
  <si>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</si>
  <si>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</si>
  <si>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</si>
  <si>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</si>
  <si>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</si>
  <si>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</si>
  <si>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</si>
  <si>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</si>
  <si>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</si>
  <si>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</si>
  <si>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</si>
  <si>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</si>
  <si>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</si>
  <si>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</si>
  <si>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</si>
  <si>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</si>
  <si>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</si>
  <si>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</si>
  <si>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</si>
  <si>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</si>
  <si>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</si>
  <si>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</si>
  <si>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</si>
  <si>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</si>
  <si>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</si>
  <si>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</si>
  <si>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</si>
  <si>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</si>
  <si>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</si>
  <si>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</si>
  <si>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</si>
  <si>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</si>
  <si>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</si>
  <si>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</si>
  <si>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</si>
  <si>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</si>
  <si>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</si>
  <si>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</si>
  <si>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</si>
  <si>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</si>
  <si>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</si>
  <si>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</si>
  <si>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</si>
  <si>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</si>
  <si>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</si>
  <si>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</si>
  <si>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</si>
  <si>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</si>
  <si>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</si>
  <si>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</si>
  <si>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</si>
  <si>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</si>
  <si>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</si>
  <si>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</si>
  <si>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</si>
  <si>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</si>
  <si>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</si>
  <si>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</si>
  <si>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</si>
  <si>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</si>
  <si>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</si>
  <si>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</si>
  <si>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</si>
  <si>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</si>
  <si>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</si>
  <si>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</si>
  <si>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</si>
  <si>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</si>
  <si>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</si>
  <si>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</si>
  <si>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</si>
  <si>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</si>
  <si>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</si>
  <si>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</si>
  <si>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</si>
  <si>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</si>
  <si>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</si>
  <si>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</si>
  <si>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</si>
  <si>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</si>
  <si>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</si>
  <si>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</si>
  <si>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</si>
  <si>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</si>
  <si>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</si>
  <si>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</si>
  <si>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</si>
  <si>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</si>
  <si>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</si>
  <si>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</si>
  <si>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</si>
  <si>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</si>
  <si>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</si>
  <si>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</si>
  <si>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</si>
  <si>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</si>
  <si>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</si>
  <si>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</si>
  <si>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</si>
  <si>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</si>
  <si>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</si>
  <si>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</si>
  <si>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</si>
  <si>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</si>
  <si>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</si>
  <si>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</si>
  <si>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</si>
  <si>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</si>
  <si>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</si>
  <si>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</si>
  <si>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</si>
  <si>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</si>
  <si>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</si>
  <si>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</si>
  <si>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</si>
  <si>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</si>
  <si>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</si>
  <si>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</si>
  <si>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</si>
  <si>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</si>
  <si>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</si>
  <si>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</si>
  <si>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</si>
  <si>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</si>
  <si>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</si>
  <si>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</si>
  <si>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</si>
  <si>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</si>
  <si>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</si>
  <si>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</si>
  <si>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</si>
  <si>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</si>
  <si>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</si>
  <si>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</si>
  <si>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</si>
  <si>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</si>
  <si>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</si>
  <si>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</si>
  <si>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</si>
  <si>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</si>
  <si>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</si>
  <si>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</si>
  <si>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</si>
  <si>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</si>
  <si>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</si>
  <si>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</si>
  <si>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</si>
  <si>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</si>
  <si>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</si>
  <si>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</si>
  <si>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</si>
  <si>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</si>
  <si>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</si>
  <si>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</si>
  <si>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</si>
  <si>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</si>
  <si>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</si>
  <si>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</si>
  <si>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</si>
  <si>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</si>
  <si>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</si>
  <si>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</si>
  <si>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</si>
  <si>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</si>
  <si>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</si>
  <si>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</si>
  <si>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</si>
  <si>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</si>
  <si>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</si>
  <si>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</si>
  <si>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</si>
  <si>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</si>
  <si>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</si>
  <si>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</si>
  <si>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</si>
  <si>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</si>
  <si>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</si>
  <si>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</si>
  <si>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</si>
  <si>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</si>
  <si>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</si>
  <si>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</si>
  <si>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</si>
  <si>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</si>
  <si>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</si>
  <si>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</si>
  <si>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</si>
  <si>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</si>
  <si>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</si>
  <si>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</si>
  <si>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</si>
  <si>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</si>
  <si>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</si>
  <si>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</si>
  <si>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</si>
  <si>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</si>
  <si>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</si>
  <si>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</si>
  <si>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</si>
  <si>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</si>
  <si>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</si>
  <si>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</si>
  <si>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</si>
  <si>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</si>
  <si>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</si>
  <si>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</si>
  <si>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</si>
  <si>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</si>
  <si>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</si>
  <si>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</si>
  <si>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</si>
  <si>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</si>
  <si>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</si>
  <si>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</si>
  <si>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</si>
  <si>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</si>
  <si>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</si>
  <si>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</si>
  <si>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</si>
  <si>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</si>
  <si>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</si>
  <si>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</si>
  <si>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</si>
  <si>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</si>
  <si>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</si>
  <si>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</si>
  <si>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</si>
  <si>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</si>
  <si>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</si>
  <si>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</si>
  <si>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</si>
  <si>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</si>
  <si>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</si>
  <si>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</si>
  <si>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</si>
  <si>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</si>
  <si>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</si>
  <si>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</si>
  <si>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</si>
  <si>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</si>
  <si>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</si>
  <si>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</si>
  <si>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</si>
  <si>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</si>
  <si>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</si>
  <si>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</si>
  <si>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</si>
  <si>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</si>
  <si>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</si>
  <si>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</si>
  <si>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</si>
  <si>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</si>
  <si>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</si>
  <si>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</si>
  <si>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</si>
  <si>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</si>
  <si>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</si>
  <si>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</si>
  <si>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</si>
  <si>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</si>
  <si>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</si>
  <si>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</si>
  <si>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</si>
  <si>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</si>
  <si>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</si>
  <si>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</si>
  <si>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</si>
  <si>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</si>
  <si>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</si>
  <si>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</si>
  <si>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</si>
  <si>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</si>
  <si>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</si>
  <si>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</si>
  <si>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</si>
  <si>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</si>
  <si>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</si>
  <si>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</si>
  <si>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</si>
  <si>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</si>
  <si>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</si>
  <si>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</si>
  <si>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</si>
  <si>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</si>
  <si>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</si>
  <si>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</si>
  <si>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</si>
  <si>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</si>
  <si>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</si>
  <si>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</si>
  <si>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</si>
  <si>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</si>
  <si>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</si>
  <si>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</si>
  <si>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</si>
  <si>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</si>
  <si>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</si>
  <si>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</si>
  <si>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</si>
  <si>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</si>
  <si>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</si>
  <si>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</si>
  <si>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</si>
  <si>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</si>
  <si>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</si>
  <si>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</si>
  <si>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</si>
  <si>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</si>
  <si>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</si>
  <si>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</si>
  <si>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</si>
  <si>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</si>
  <si>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</si>
  <si>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</si>
  <si>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</si>
  <si>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</si>
  <si>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</si>
  <si>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</si>
  <si>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</si>
  <si>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</si>
  <si>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</si>
  <si>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</si>
  <si>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</si>
  <si>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</si>
  <si>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</si>
  <si>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</si>
  <si>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</si>
  <si>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</si>
  <si>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</si>
  <si>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</si>
  <si>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</si>
  <si>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</si>
  <si>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</si>
  <si>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</si>
  <si>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</si>
  <si>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</si>
  <si>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</si>
  <si>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</si>
  <si>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</si>
  <si>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</si>
  <si>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</si>
  <si>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</si>
  <si>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</si>
  <si>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</si>
  <si>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</si>
  <si>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</si>
  <si>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</si>
  <si>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</si>
  <si>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</si>
  <si>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</si>
  <si>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</si>
  <si>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</si>
  <si>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</si>
  <si>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</si>
  <si>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</si>
  <si>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</si>
  <si>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</si>
  <si>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</si>
  <si>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</si>
  <si>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</si>
  <si>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</si>
  <si>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</si>
  <si>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</si>
  <si>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</si>
  <si>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</si>
  <si>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</si>
  <si>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</si>
  <si>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</si>
  <si>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</si>
  <si>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</si>
  <si>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</si>
  <si>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</si>
  <si>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</si>
  <si>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</si>
  <si>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</si>
  <si>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</si>
  <si>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</si>
  <si>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</si>
  <si>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</si>
  <si>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</si>
  <si>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</si>
  <si>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</si>
  <si>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</si>
  <si>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</si>
  <si>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</si>
  <si>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</si>
  <si>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</si>
  <si>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</si>
  <si>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</si>
  <si>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</si>
  <si>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</si>
  <si>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</si>
  <si>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</si>
  <si>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</si>
  <si>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</si>
  <si>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</si>
  <si>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</si>
  <si>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</si>
  <si>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</si>
  <si>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</si>
  <si>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</si>
  <si>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</si>
  <si>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</si>
  <si>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</si>
  <si>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</si>
  <si>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</si>
  <si>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</si>
  <si>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</si>
  <si>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</si>
  <si>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</si>
  <si>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</si>
  <si>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</si>
  <si>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</si>
  <si>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</si>
  <si>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</si>
  <si>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</si>
  <si>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</si>
  <si>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</si>
  <si>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</si>
  <si>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</si>
  <si>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</si>
  <si>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</si>
  <si>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</si>
  <si>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</si>
  <si>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</si>
  <si>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</si>
  <si>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</si>
  <si>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</si>
  <si>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</si>
  <si>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</si>
  <si>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</si>
  <si>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</si>
  <si>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</si>
  <si>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</si>
  <si>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</si>
  <si>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</si>
  <si>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</si>
  <si>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</si>
  <si>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</si>
  <si>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</si>
  <si>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</si>
  <si>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</si>
  <si>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</si>
  <si>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</si>
  <si>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</si>
  <si>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</si>
  <si>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</si>
  <si>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</si>
  <si>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</si>
  <si>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</si>
  <si>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</si>
  <si>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</si>
  <si>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</si>
  <si>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</si>
  <si>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</si>
  <si>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</si>
  <si>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</si>
  <si>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</si>
  <si>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</si>
  <si>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</si>
  <si>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</si>
  <si>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</si>
  <si>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</si>
  <si>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</si>
  <si>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</si>
  <si>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</si>
  <si>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</si>
  <si>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</si>
  <si>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</si>
  <si>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</si>
  <si>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</si>
  <si>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</si>
  <si>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</si>
  <si>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</si>
  <si>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</si>
  <si>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</si>
  <si>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</si>
  <si>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</si>
  <si>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</si>
  <si>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</si>
  <si>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</si>
  <si>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</si>
  <si>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</si>
  <si>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</si>
  <si>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</si>
  <si>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</si>
  <si>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</si>
  <si>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</si>
  <si>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</si>
  <si>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</si>
  <si>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</si>
  <si>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</si>
  <si>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</si>
  <si>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</si>
  <si>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</si>
  <si>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</si>
  <si>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</si>
  <si>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</si>
  <si>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</si>
  <si>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</si>
  <si>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</si>
  <si>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</si>
  <si>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</si>
  <si>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</si>
  <si>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</si>
  <si>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</si>
  <si>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</si>
  <si>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</si>
  <si>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</si>
  <si>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</si>
  <si>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</si>
  <si>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</si>
  <si>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</si>
  <si>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</si>
  <si>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</si>
  <si>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</si>
  <si>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</si>
  <si>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</si>
  <si>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</si>
  <si>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</si>
  <si>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</si>
  <si>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</si>
  <si>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</si>
  <si>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</si>
  <si>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</si>
  <si>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</si>
  <si>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</si>
  <si>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</si>
  <si>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</si>
  <si>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</si>
  <si>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</si>
  <si>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</si>
  <si>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</si>
  <si>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</si>
  <si>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</si>
  <si>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</si>
  <si>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</si>
  <si>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</si>
  <si>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</si>
  <si>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</si>
  <si>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</si>
  <si>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</si>
  <si>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</si>
  <si>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</si>
  <si>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</si>
  <si>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</si>
  <si>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</si>
  <si>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</si>
  <si>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</si>
  <si>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</si>
  <si>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</si>
  <si>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</si>
  <si>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</si>
  <si>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</si>
  <si>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</si>
  <si>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</si>
  <si>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</si>
  <si>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</si>
  <si>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</si>
  <si>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</si>
  <si>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</si>
  <si>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</si>
  <si>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</si>
  <si>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</si>
  <si>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</si>
  <si>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</si>
  <si>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</si>
  <si>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</si>
  <si>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</si>
  <si>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</si>
  <si>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</si>
  <si>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</si>
  <si>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</si>
  <si>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</si>
  <si>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</si>
  <si>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</si>
  <si>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</si>
  <si>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</si>
  <si>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</si>
  <si>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</si>
  <si>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</si>
  <si>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</si>
  <si>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</si>
  <si>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</si>
  <si>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</si>
  <si>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</si>
  <si>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</si>
  <si>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</si>
  <si>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</si>
  <si>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</si>
  <si>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</si>
  <si>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</si>
  <si>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</si>
  <si>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</si>
  <si>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</si>
  <si>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</si>
  <si>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</si>
  <si>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</si>
  <si>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</si>
  <si>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</si>
  <si>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</si>
  <si>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</si>
  <si>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</si>
  <si>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</si>
  <si>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</si>
  <si>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</si>
  <si>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</si>
  <si>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</si>
  <si>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</si>
  <si>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</si>
  <si>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</si>
  <si>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</si>
  <si>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</si>
  <si>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</si>
  <si>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</si>
  <si>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</si>
  <si>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</si>
  <si>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</si>
  <si>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</si>
  <si>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</si>
  <si>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</si>
  <si>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</si>
  <si>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</si>
  <si>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</si>
  <si>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</si>
  <si>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</si>
  <si>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</si>
  <si>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</si>
  <si>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</si>
  <si>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</si>
  <si>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</si>
  <si>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</si>
  <si>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</si>
  <si>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</si>
  <si>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</si>
  <si>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</si>
  <si>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</si>
  <si>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</si>
  <si>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</si>
  <si>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</si>
  <si>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</si>
  <si>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</si>
  <si>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</si>
  <si>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</si>
  <si>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</si>
  <si>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</si>
  <si>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</si>
  <si>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</si>
  <si>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</si>
  <si>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</si>
  <si>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</si>
  <si>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</si>
  <si>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</si>
  <si>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</si>
  <si>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</si>
  <si>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</si>
  <si>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</si>
  <si>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</si>
  <si>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</si>
  <si>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</si>
  <si>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</si>
  <si>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</si>
  <si>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</si>
  <si>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</si>
  <si>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</si>
  <si>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</si>
  <si>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</si>
  <si>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</si>
  <si>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</si>
  <si>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</si>
  <si>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</si>
  <si>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</si>
  <si>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</si>
  <si>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</si>
  <si>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</si>
  <si>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</si>
  <si>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</si>
  <si>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</si>
  <si>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</si>
  <si>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</si>
  <si>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</si>
  <si>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</si>
  <si>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</si>
  <si>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</si>
  <si>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</si>
  <si>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</si>
  <si>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</si>
  <si>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</si>
  <si>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</si>
  <si>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</si>
  <si>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</si>
  <si>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</si>
  <si>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</si>
  <si>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</si>
  <si>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</si>
  <si>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</si>
  <si>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</si>
  <si>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</si>
  <si>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</si>
  <si>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</si>
  <si>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</si>
  <si>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</si>
  <si>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</si>
  <si>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</si>
  <si>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</si>
  <si>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</si>
  <si>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</si>
  <si>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</si>
  <si>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</si>
  <si>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</si>
  <si>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</si>
  <si>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</si>
  <si>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</si>
  <si>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</si>
  <si>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</si>
  <si>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</si>
  <si>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</si>
  <si>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</si>
  <si>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</si>
  <si>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</si>
  <si>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</si>
  <si>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</si>
  <si>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</si>
  <si>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</si>
  <si>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</si>
  <si>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</si>
  <si>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</si>
  <si>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</si>
  <si>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</si>
  <si>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</si>
  <si>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</si>
  <si>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</si>
  <si>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</si>
  <si>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</si>
  <si>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</si>
  <si>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</si>
  <si>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</si>
  <si>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</si>
  <si>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</si>
  <si>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</si>
  <si>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</si>
  <si>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</si>
  <si>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</si>
  <si>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</si>
  <si>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</si>
  <si>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</si>
  <si>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</si>
  <si>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</si>
  <si>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</si>
  <si>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</si>
  <si>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</si>
  <si>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</si>
  <si>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</si>
  <si>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</si>
  <si>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</si>
  <si>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</si>
  <si>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</si>
  <si>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</si>
  <si>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</si>
  <si>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</si>
  <si>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</si>
  <si>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</si>
  <si>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</si>
  <si>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</si>
  <si>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</si>
  <si>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</si>
  <si>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</si>
  <si>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</si>
  <si>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</si>
  <si>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</si>
  <si>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</si>
  <si>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</si>
  <si>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</si>
  <si>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</si>
  <si>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</si>
  <si>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</si>
  <si>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</si>
  <si>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</si>
  <si>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</si>
  <si>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</si>
  <si>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</si>
  <si>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</si>
  <si>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</si>
  <si>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</si>
  <si>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</si>
  <si>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</si>
  <si>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</si>
  <si>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</si>
  <si>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</si>
  <si>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</si>
  <si>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</si>
  <si>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</si>
  <si>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</si>
  <si>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</si>
  <si>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</si>
  <si>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</si>
  <si>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</si>
  <si>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</si>
  <si>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</si>
  <si>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</si>
  <si>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</si>
  <si>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</si>
  <si>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</si>
  <si>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</si>
  <si>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</si>
  <si>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</si>
  <si>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</si>
  <si>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</si>
  <si>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</si>
  <si>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</si>
  <si>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</si>
  <si>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</si>
  <si>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</si>
  <si>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</si>
  <si>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</si>
  <si>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</si>
  <si>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</si>
  <si>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</si>
  <si>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</si>
  <si>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</si>
  <si>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</si>
  <si>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</si>
  <si>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</si>
  <si>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</si>
  <si>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</si>
  <si>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</si>
  <si>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</si>
  <si>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</si>
  <si>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</si>
  <si>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</si>
  <si>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</si>
  <si>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</si>
  <si>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</si>
  <si>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</si>
  <si>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</si>
  <si>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</si>
  <si>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</si>
  <si>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</si>
  <si>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</si>
  <si>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</si>
  <si>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</si>
  <si>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</si>
  <si>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</si>
  <si>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</si>
  <si>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</si>
  <si>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</si>
  <si>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</si>
  <si>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</si>
  <si>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</si>
  <si>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</si>
  <si>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</si>
  <si>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</si>
  <si>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</si>
  <si>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</si>
  <si>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</si>
  <si>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</si>
  <si>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</si>
  <si>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</si>
  <si>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</si>
  <si>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</si>
  <si>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</si>
  <si>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</si>
  <si>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</si>
  <si>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</si>
  <si>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</si>
  <si>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</si>
  <si>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</si>
  <si>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</si>
  <si>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</si>
  <si>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</si>
  <si>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</si>
  <si>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</si>
  <si>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</si>
  <si>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</si>
  <si>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</si>
  <si>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</si>
  <si>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</si>
  <si>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</si>
  <si>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</si>
  <si>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</si>
  <si>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</si>
  <si>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</si>
  <si>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</si>
  <si>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</si>
  <si>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</si>
  <si>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</si>
  <si>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</si>
  <si>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</si>
  <si>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</si>
  <si>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</si>
  <si>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</si>
  <si>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</si>
  <si>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</si>
  <si>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</si>
  <si>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</si>
  <si>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</si>
  <si>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</si>
  <si>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</si>
  <si>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</si>
  <si>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</si>
  <si>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</si>
  <si>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</si>
  <si>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</si>
  <si>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</si>
  <si>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</si>
  <si>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</si>
  <si>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</si>
  <si>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</si>
  <si>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</si>
  <si>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</si>
  <si>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</si>
  <si>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</si>
  <si>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</si>
  <si>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</si>
  <si>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</si>
  <si>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</si>
  <si>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</si>
  <si>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</si>
  <si>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</si>
  <si>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</si>
  <si>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</si>
  <si>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</si>
  <si>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</si>
  <si>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</si>
  <si>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</si>
  <si>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</si>
  <si>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</si>
  <si>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</si>
  <si>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</si>
  <si>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</si>
  <si>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</si>
  <si>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</si>
  <si>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</si>
  <si>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</si>
  <si>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</si>
  <si>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</si>
  <si>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</si>
  <si>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</si>
  <si>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</si>
  <si>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</si>
  <si>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</si>
  <si>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</si>
  <si>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</si>
  <si>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</si>
  <si>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</si>
  <si>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</si>
  <si>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</si>
  <si>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</si>
  <si>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</si>
  <si>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</si>
  <si>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</si>
  <si>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</si>
  <si>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</si>
  <si>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</si>
  <si>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</si>
  <si>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</si>
  <si>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</si>
  <si>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</si>
  <si>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</si>
  <si>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</si>
  <si>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</si>
  <si>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</si>
  <si>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</si>
  <si>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</si>
  <si>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</si>
  <si>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</si>
  <si>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</si>
  <si>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</si>
  <si>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</si>
  <si>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</si>
  <si>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</si>
  <si>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</si>
  <si>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</si>
  <si>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</si>
  <si>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</si>
  <si>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</si>
  <si>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</si>
  <si>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</si>
  <si>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</si>
  <si>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</si>
  <si>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</si>
  <si>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</si>
  <si>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</si>
  <si>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</si>
  <si>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</si>
  <si>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</si>
  <si>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</si>
  <si>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</si>
  <si>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</si>
  <si>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</si>
  <si>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</si>
  <si>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</si>
  <si>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</si>
  <si>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</si>
  <si>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</si>
  <si>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</si>
  <si>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</si>
  <si>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</si>
  <si>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</si>
  <si>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</si>
  <si>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</si>
  <si>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</si>
  <si>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</si>
  <si>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</si>
  <si>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</si>
  <si>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</si>
  <si>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</si>
  <si>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</si>
  <si>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</si>
  <si>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</si>
  <si>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</si>
  <si>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</si>
  <si>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</si>
  <si>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</si>
  <si>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</si>
  <si>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</si>
  <si>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</si>
  <si>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</si>
  <si>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</si>
  <si>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</si>
  <si>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</si>
  <si>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</si>
  <si>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</si>
  <si>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</si>
  <si>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</si>
  <si>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</si>
  <si>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</si>
  <si>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</si>
  <si>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</si>
  <si>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</si>
  <si>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</si>
  <si>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</si>
  <si>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</si>
  <si>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</si>
  <si>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</si>
  <si>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</si>
  <si>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</si>
  <si>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</si>
  <si>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</si>
  <si>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</si>
  <si>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</si>
  <si>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</si>
  <si>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</si>
  <si>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</si>
  <si>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</si>
  <si>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</si>
  <si>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</si>
  <si>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</si>
  <si>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</si>
  <si>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</si>
  <si>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</si>
  <si>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</si>
  <si>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</si>
  <si>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</si>
  <si>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</si>
  <si>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</si>
  <si>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</si>
  <si>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</si>
  <si>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</si>
  <si>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</si>
  <si>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</si>
  <si>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</si>
  <si>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</si>
  <si>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</si>
  <si>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</si>
  <si>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</si>
  <si>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</si>
  <si>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</si>
  <si>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</si>
  <si>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</si>
  <si>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</si>
  <si>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</si>
  <si>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</si>
  <si>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</si>
  <si>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</si>
  <si>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</si>
  <si>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</si>
  <si>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</si>
  <si>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</si>
  <si>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</si>
  <si>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</si>
  <si>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</si>
  <si>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</si>
  <si>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</si>
  <si>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</si>
  <si>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</si>
  <si>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</si>
  <si>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</si>
  <si>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</si>
  <si>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</si>
  <si>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</si>
  <si>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</si>
  <si>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</si>
  <si>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</si>
  <si>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</si>
  <si>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</si>
  <si>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</si>
  <si>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</si>
  <si>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</si>
  <si>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</si>
  <si>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</si>
  <si>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</si>
  <si>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</si>
  <si>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</si>
  <si>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</si>
  <si>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</si>
  <si>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</si>
  <si>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</si>
  <si>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</si>
  <si>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</si>
  <si>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</si>
  <si>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</si>
  <si>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</si>
  <si>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</si>
  <si>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</si>
  <si>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</si>
  <si>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</si>
  <si>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</si>
  <si>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</si>
  <si>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</si>
  <si>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</si>
  <si>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</si>
  <si>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</si>
  <si>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</si>
  <si>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</si>
  <si>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</si>
  <si>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</si>
  <si>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</si>
  <si>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</si>
  <si>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</si>
  <si>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</si>
  <si>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</si>
  <si>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</si>
  <si>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</si>
  <si>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</si>
  <si>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</si>
  <si>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</si>
  <si>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</si>
  <si>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</si>
  <si>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</si>
  <si>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</si>
  <si>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</si>
  <si>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</si>
  <si>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</si>
  <si>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</si>
  <si>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</si>
  <si>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</si>
  <si>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</si>
  <si>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</si>
  <si>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</si>
  <si>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</si>
  <si>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</si>
  <si>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</si>
  <si>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</si>
  <si>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</si>
  <si>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</si>
  <si>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</si>
  <si>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</si>
  <si>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</si>
  <si>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</si>
  <si>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</si>
  <si>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</si>
  <si>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</si>
  <si>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</si>
  <si>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</si>
  <si>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</si>
  <si>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</si>
  <si>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</si>
  <si>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</si>
  <si>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</si>
  <si>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</si>
  <si>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</si>
  <si>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</si>
  <si>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</si>
  <si>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</si>
  <si>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</si>
  <si>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</si>
  <si>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</si>
  <si>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</si>
  <si>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</si>
  <si>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</si>
  <si>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</si>
  <si>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</si>
  <si>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</si>
  <si>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</si>
  <si>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</si>
  <si>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</si>
  <si>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</si>
  <si>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</si>
  <si>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</si>
  <si>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</si>
  <si>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</si>
  <si>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</si>
  <si>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</si>
  <si>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</si>
  <si>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</si>
  <si>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</si>
  <si>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</si>
  <si>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</si>
  <si>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</si>
  <si>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</si>
  <si>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</si>
  <si>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</si>
  <si>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</si>
  <si>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</si>
  <si>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</si>
  <si>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</si>
  <si>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</si>
  <si>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</si>
  <si>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</si>
  <si>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</si>
  <si>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</si>
  <si>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</si>
  <si>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</si>
  <si>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</si>
  <si>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</si>
  <si>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</si>
  <si>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</si>
  <si>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</si>
  <si>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</si>
  <si>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</si>
  <si>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</si>
  <si>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</si>
  <si>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</si>
  <si>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</si>
  <si>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</si>
  <si>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</si>
  <si>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</si>
  <si>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</si>
  <si>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</si>
  <si>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</si>
  <si>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</si>
  <si>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</si>
  <si>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</si>
  <si>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</si>
  <si>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</si>
  <si>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</si>
  <si>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</si>
  <si>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</si>
  <si>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</si>
  <si>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</si>
  <si>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</si>
  <si>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</si>
  <si>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</si>
  <si>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</si>
  <si>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</si>
  <si>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</si>
  <si>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</si>
  <si>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</si>
  <si>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</si>
  <si>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</si>
  <si>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</si>
  <si>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</si>
  <si>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</si>
  <si>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</si>
  <si>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</si>
  <si>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</si>
  <si>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</si>
  <si>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</si>
  <si>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</si>
  <si>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</si>
  <si>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</si>
  <si>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</si>
  <si>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</si>
  <si>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</si>
  <si>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</si>
  <si>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</si>
  <si>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</si>
  <si>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</si>
  <si>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</si>
  <si>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</si>
  <si>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</si>
  <si>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</si>
  <si>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</si>
  <si>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</si>
  <si>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</si>
  <si>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</si>
  <si>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</si>
  <si>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</si>
  <si>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</si>
  <si>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</si>
  <si>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</si>
  <si>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</si>
  <si>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</si>
  <si>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</si>
  <si>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</si>
  <si>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</si>
  <si>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</si>
  <si>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</si>
  <si>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</si>
  <si>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</si>
  <si>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</si>
  <si>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</si>
  <si>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</si>
  <si>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</si>
  <si>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</si>
  <si>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</si>
  <si>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</si>
  <si>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</si>
  <si>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</si>
  <si>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</si>
  <si>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</si>
  <si>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</si>
  <si>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</si>
  <si>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</si>
  <si>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</si>
  <si>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</si>
  <si>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</si>
  <si>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</si>
  <si>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</si>
  <si>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</si>
  <si>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</si>
  <si>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</si>
  <si>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</si>
  <si>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</si>
  <si>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</si>
  <si>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</si>
  <si>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</si>
  <si>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</si>
  <si>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</si>
  <si>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</si>
  <si>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</si>
  <si>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</si>
  <si>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</si>
  <si>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</si>
  <si>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</si>
  <si>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</si>
  <si>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</si>
  <si>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</si>
  <si>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</si>
  <si>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</si>
  <si>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</si>
  <si>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</si>
  <si>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</si>
  <si>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</si>
  <si>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</si>
  <si>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</si>
  <si>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</si>
  <si>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</si>
  <si>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</si>
  <si>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</si>
  <si>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</si>
  <si>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</si>
  <si>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</si>
  <si>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</si>
  <si>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</si>
  <si>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</si>
  <si>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</si>
  <si>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</si>
  <si>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</si>
  <si>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</si>
  <si>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</si>
  <si>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</si>
  <si>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</si>
  <si>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</si>
  <si>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</si>
  <si>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</si>
  <si>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</si>
  <si>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</si>
  <si>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</si>
  <si>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</si>
  <si>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</si>
  <si>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</si>
  <si>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</si>
  <si>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</si>
  <si>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</si>
  <si>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</si>
  <si>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</si>
  <si>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</si>
  <si>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</si>
  <si>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</si>
  <si>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</si>
  <si>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</si>
  <si>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</si>
  <si>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</si>
  <si>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</si>
  <si>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</si>
  <si>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</si>
  <si>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</si>
  <si>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</si>
  <si>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</si>
  <si>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</si>
  <si>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</si>
  <si>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</si>
  <si>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</si>
  <si>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</si>
  <si>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</si>
  <si>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</si>
  <si>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</si>
  <si>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</si>
  <si>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</si>
  <si>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</si>
  <si>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</si>
  <si>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</si>
  <si>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</si>
  <si>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</si>
  <si>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</si>
  <si>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</si>
  <si>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</si>
  <si>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</si>
  <si>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</si>
  <si>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</si>
  <si>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</si>
  <si>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</si>
  <si>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</si>
  <si>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</si>
  <si>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</si>
  <si>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</si>
  <si>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</si>
  <si>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</si>
  <si>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</si>
  <si>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</si>
  <si>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</si>
  <si>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</si>
  <si>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</si>
  <si>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</si>
  <si>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</si>
  <si>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</si>
  <si>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</si>
  <si>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</si>
  <si>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</si>
  <si>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</si>
  <si>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</si>
  <si>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</si>
  <si>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</si>
  <si>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</si>
  <si>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</si>
  <si>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</si>
  <si>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</si>
  <si>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</si>
  <si>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</si>
  <si>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</si>
  <si>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</si>
  <si>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</si>
  <si>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</si>
  <si>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</si>
  <si>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</si>
  <si>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</si>
  <si>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</si>
  <si>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</si>
  <si>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</si>
  <si>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</si>
  <si>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</si>
  <si>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</si>
  <si>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</si>
  <si>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</si>
  <si>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</si>
  <si>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</si>
  <si>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</si>
  <si>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</si>
  <si>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</si>
  <si>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</si>
  <si>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</si>
  <si>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</si>
  <si>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</si>
  <si>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</si>
  <si>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</si>
  <si>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</si>
  <si>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</si>
  <si>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</si>
  <si>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</si>
  <si>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</si>
  <si>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</si>
  <si>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</si>
  <si>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</si>
  <si>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</si>
  <si>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</si>
  <si>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</si>
  <si>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</si>
  <si>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</si>
  <si>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</si>
  <si>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</si>
  <si>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</si>
  <si>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</si>
  <si>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</si>
  <si>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</si>
  <si>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</si>
  <si>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</si>
  <si>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</si>
  <si>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</si>
  <si>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</si>
  <si>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</si>
  <si>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</si>
  <si>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</si>
  <si>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</si>
  <si>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</si>
  <si>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</si>
  <si>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</si>
  <si>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</si>
  <si>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</si>
  <si>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</si>
  <si>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</si>
  <si>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</si>
  <si>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</si>
  <si>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</si>
  <si>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</si>
  <si>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</si>
  <si>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</si>
  <si>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</si>
  <si>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</si>
  <si>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</si>
  <si>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</si>
  <si>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</si>
  <si>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</si>
  <si>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</si>
  <si>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</si>
  <si>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</si>
  <si>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</si>
  <si>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</si>
  <si>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</si>
  <si>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</si>
  <si>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</si>
  <si>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</si>
  <si>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</si>
  <si>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</si>
  <si>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</si>
  <si>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</si>
  <si>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</si>
  <si>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</si>
  <si>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</si>
  <si>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</si>
  <si>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</si>
  <si>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</si>
  <si>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</si>
  <si>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</si>
  <si>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</si>
  <si>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</si>
  <si>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</si>
  <si>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</si>
  <si>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</si>
  <si>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</si>
  <si>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</si>
  <si>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</si>
  <si>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</si>
  <si>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</si>
  <si>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</si>
  <si>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</si>
  <si>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</si>
  <si>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</si>
  <si>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</si>
  <si>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</si>
  <si>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</si>
  <si>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</si>
  <si>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</si>
  <si>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</si>
  <si>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</si>
  <si>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</si>
  <si>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</si>
  <si>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</si>
  <si>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</si>
  <si>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</si>
  <si>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</si>
  <si>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</si>
  <si>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</si>
  <si>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</si>
  <si>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</si>
  <si>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</si>
  <si>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</si>
  <si>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</si>
  <si>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</si>
  <si>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</si>
  <si>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</si>
  <si>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</si>
  <si>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</si>
  <si>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</si>
  <si>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</si>
  <si>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</si>
  <si>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</si>
  <si>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</si>
  <si>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</si>
  <si>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</si>
  <si>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</si>
  <si>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</si>
  <si>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</si>
  <si>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</si>
  <si>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</si>
  <si>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</si>
  <si>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</si>
  <si>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</si>
  <si>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</si>
  <si>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</si>
  <si>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</si>
  <si>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</si>
  <si>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</si>
  <si>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</si>
  <si>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</si>
  <si>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</si>
  <si>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</si>
  <si>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</si>
  <si>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</si>
  <si>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</si>
  <si>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</si>
  <si>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</si>
  <si>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</si>
  <si>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</si>
  <si>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</si>
  <si>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</si>
  <si>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</si>
  <si>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</si>
  <si>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</si>
  <si>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</si>
  <si>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</si>
  <si>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</si>
  <si>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</si>
  <si>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</si>
  <si>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</si>
  <si>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</si>
  <si>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</si>
  <si>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</si>
  <si>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</si>
  <si>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</si>
  <si>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</si>
  <si>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</si>
  <si>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</si>
  <si>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</si>
  <si>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</si>
  <si>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</si>
  <si>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</si>
  <si>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</si>
  <si>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</si>
  <si>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</si>
  <si>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</si>
  <si>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</si>
  <si>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</si>
  <si>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</si>
  <si>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</si>
  <si>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</si>
  <si>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</si>
  <si>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</si>
  <si>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</si>
  <si>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</si>
  <si>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</si>
  <si>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</si>
  <si>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</si>
  <si>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</si>
  <si>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</si>
  <si>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</si>
  <si>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</si>
  <si>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</si>
  <si>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</si>
  <si>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</si>
  <si>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</si>
  <si>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</si>
  <si>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</si>
  <si>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</si>
  <si>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</si>
  <si>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</si>
  <si>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</si>
  <si>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</si>
  <si>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</si>
  <si>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</si>
  <si>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</si>
  <si>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</si>
  <si>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</si>
  <si>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</si>
  <si>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</si>
  <si>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</si>
  <si>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</si>
  <si>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</si>
  <si>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</si>
  <si>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</si>
  <si>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</si>
  <si>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</si>
  <si>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</si>
  <si>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</si>
  <si>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</si>
  <si>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</si>
  <si>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</si>
  <si>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</si>
  <si>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</si>
  <si>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</si>
  <si>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</si>
  <si>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</si>
  <si>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</si>
  <si>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</si>
  <si>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</si>
  <si>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</si>
  <si>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</si>
  <si>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</si>
  <si>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</si>
  <si>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</si>
  <si>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</si>
  <si>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</si>
  <si>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</si>
  <si>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</si>
  <si>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</si>
  <si>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</si>
  <si>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</si>
  <si>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</si>
  <si>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</si>
  <si>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</si>
  <si>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</si>
  <si>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</si>
  <si>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</si>
  <si>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</si>
  <si>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</si>
  <si>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</si>
  <si>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</si>
  <si>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</si>
  <si>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</si>
  <si>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</si>
  <si>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</si>
  <si>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</si>
  <si>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</si>
  <si>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</si>
  <si>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</si>
  <si>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</si>
  <si>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</si>
  <si>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</si>
  <si>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</si>
  <si>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</si>
  <si>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</si>
  <si>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</si>
  <si>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</si>
  <si>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</si>
  <si>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</si>
  <si>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</si>
  <si>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</si>
  <si>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</si>
  <si>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</si>
  <si>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</si>
  <si>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</si>
  <si>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</si>
  <si>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</si>
  <si>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</si>
  <si>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</si>
  <si>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</si>
  <si>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</si>
  <si>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</si>
  <si>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</si>
  <si>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</si>
  <si>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</si>
  <si>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</si>
  <si>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</si>
  <si>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</si>
  <si>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</si>
  <si>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</si>
  <si>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</si>
  <si>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</si>
  <si>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</si>
  <si>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</si>
  <si>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</si>
  <si>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</si>
  <si>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</si>
  <si>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</si>
  <si>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</si>
  <si>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</si>
  <si>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</si>
  <si>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</si>
  <si>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</si>
  <si>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</si>
  <si>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</si>
  <si>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</si>
  <si>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</si>
  <si>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</si>
  <si>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</si>
  <si>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</si>
  <si>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</si>
  <si>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</si>
  <si>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</si>
  <si>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</si>
  <si>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</si>
  <si>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</si>
  <si>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</si>
  <si>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</si>
  <si>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</si>
  <si>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</si>
  <si>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</si>
  <si>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</si>
  <si>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</si>
  <si>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</si>
  <si>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</si>
  <si>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</si>
  <si>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</si>
  <si>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</si>
  <si>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</si>
  <si>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</si>
  <si>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</si>
  <si>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</si>
  <si>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</si>
  <si>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</si>
  <si>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</si>
  <si>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</si>
  <si>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</si>
  <si>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</si>
  <si>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</si>
  <si>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</si>
  <si>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</si>
  <si>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</si>
  <si>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</si>
  <si>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</si>
  <si>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</si>
  <si>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</si>
  <si>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</si>
  <si>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</si>
  <si>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</si>
  <si>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</si>
  <si>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</si>
  <si>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</si>
  <si>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</si>
  <si>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</si>
  <si>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</si>
  <si>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</si>
  <si>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</si>
  <si>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</si>
  <si>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</si>
  <si>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</si>
  <si>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</si>
  <si>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</si>
  <si>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</si>
  <si>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</si>
  <si>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</si>
  <si>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</si>
  <si>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</si>
  <si>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</si>
  <si>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</si>
  <si>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</si>
  <si>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</si>
  <si>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</si>
  <si>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</si>
  <si>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</si>
  <si>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</si>
  <si>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</si>
  <si>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</si>
  <si>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</si>
  <si>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</si>
  <si>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</si>
  <si>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</si>
  <si>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</si>
  <si>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</si>
  <si>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</si>
  <si>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</si>
  <si>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</si>
  <si>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</si>
  <si>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</si>
  <si>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</si>
  <si>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</si>
  <si>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</si>
  <si>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</si>
  <si>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</si>
  <si>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</si>
  <si>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</si>
  <si>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</si>
  <si>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</si>
  <si>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</si>
  <si>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</si>
  <si>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</si>
  <si>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</si>
  <si>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</si>
  <si>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</si>
  <si>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</si>
  <si>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</si>
  <si>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</si>
  <si>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</si>
  <si>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</si>
  <si>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</si>
  <si>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</si>
  <si>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</si>
  <si>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</si>
  <si>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</si>
  <si>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</si>
  <si>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</si>
  <si>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</si>
  <si>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</si>
  <si>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</si>
  <si>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</si>
  <si>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</si>
  <si>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</si>
  <si>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</si>
  <si>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</si>
  <si>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</si>
  <si>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</si>
  <si>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</si>
  <si>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</si>
  <si>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</si>
  <si>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</si>
  <si>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</si>
  <si>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</si>
  <si>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</si>
  <si>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</si>
  <si>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</si>
  <si>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</si>
  <si>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</si>
  <si>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</si>
  <si>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</si>
  <si>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</si>
  <si>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</si>
  <si>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</si>
  <si>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</si>
  <si>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</si>
  <si>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</si>
  <si>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</si>
  <si>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</si>
  <si>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</si>
  <si>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</si>
  <si>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</si>
  <si>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</si>
  <si>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</si>
  <si>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</si>
  <si>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</si>
  <si>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</si>
  <si>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</si>
  <si>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</si>
  <si>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</si>
  <si>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</si>
  <si>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</si>
  <si>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</si>
  <si>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</si>
  <si>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</si>
  <si>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</si>
  <si>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</si>
  <si>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</si>
  <si>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</si>
  <si>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</si>
  <si>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</si>
  <si>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</si>
  <si>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</si>
  <si>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</si>
  <si>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</si>
  <si>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</si>
  <si>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</si>
  <si>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</si>
  <si>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</si>
  <si>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</si>
  <si>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</si>
  <si>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</si>
  <si>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</si>
  <si>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</si>
  <si>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</si>
  <si>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</si>
  <si>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</si>
  <si>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</si>
  <si>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</si>
  <si>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</si>
  <si>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</si>
  <si>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</si>
  <si>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</si>
  <si>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</si>
  <si>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</si>
  <si>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</si>
  <si>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</si>
  <si>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</si>
  <si>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</si>
  <si>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</si>
  <si>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</si>
  <si>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</si>
  <si>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</si>
  <si>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</si>
  <si>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</si>
  <si>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</si>
  <si>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</si>
  <si>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</si>
  <si>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</si>
  <si>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</si>
  <si>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</si>
  <si>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</si>
  <si>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</si>
  <si>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</si>
  <si>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</si>
  <si>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</si>
  <si>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</si>
  <si>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</si>
  <si>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</si>
  <si>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</si>
  <si>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</si>
  <si>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</si>
  <si>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</si>
  <si>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</si>
  <si>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</si>
  <si>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</si>
  <si>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</si>
  <si>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</si>
  <si>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</si>
  <si>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</si>
  <si>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</si>
  <si>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</si>
  <si>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</si>
  <si>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</si>
  <si>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</si>
  <si>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</si>
  <si>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</si>
  <si>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</si>
  <si>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</si>
  <si>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</si>
  <si>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</si>
  <si>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</si>
  <si>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</si>
  <si>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</si>
  <si>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</si>
  <si>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</si>
  <si>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</si>
  <si>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</si>
  <si>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</si>
  <si>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</si>
  <si>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</si>
  <si>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</si>
  <si>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</si>
  <si>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</si>
  <si>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</si>
  <si>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</si>
  <si>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</si>
  <si>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</si>
  <si>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</si>
  <si>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</si>
  <si>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</si>
  <si>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</si>
  <si>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</si>
  <si>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</si>
  <si>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</si>
  <si>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</si>
  <si>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</si>
  <si>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</si>
  <si>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</si>
  <si>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</si>
  <si>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</si>
  <si>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</si>
  <si>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</si>
  <si>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</si>
  <si>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</si>
  <si>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</si>
  <si>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</si>
  <si>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</si>
  <si>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</si>
  <si>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</si>
  <si>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</si>
  <si>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</si>
  <si>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</si>
  <si>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</si>
  <si>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</si>
  <si>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</si>
  <si>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</si>
  <si>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</si>
  <si>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</si>
  <si>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</si>
  <si>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</si>
  <si>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</si>
  <si>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</si>
  <si>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</si>
  <si>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</si>
  <si>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</si>
  <si>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</si>
  <si>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</si>
  <si>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</si>
  <si>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</si>
  <si>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</si>
  <si>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</si>
  <si>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</si>
  <si>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</si>
  <si>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</si>
  <si>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</si>
  <si>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</si>
  <si>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</si>
  <si>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</si>
  <si>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</si>
  <si>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</si>
  <si>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</si>
  <si>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</si>
  <si>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</si>
  <si>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</si>
  <si>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</si>
  <si>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</si>
  <si>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</si>
  <si>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</si>
  <si>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</si>
  <si>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</si>
  <si>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</si>
  <si>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</si>
  <si>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</si>
  <si>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</si>
  <si>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</si>
  <si>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</si>
  <si>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</si>
  <si>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</si>
  <si>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</si>
  <si>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</si>
  <si>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</si>
  <si>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</si>
  <si>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</si>
  <si>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</si>
  <si>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</si>
  <si>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</si>
  <si>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</si>
  <si>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</si>
  <si>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</si>
  <si>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</si>
  <si>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</si>
  <si>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</si>
  <si>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</si>
  <si>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</si>
  <si>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</si>
  <si>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</si>
  <si>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</si>
  <si>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</si>
  <si>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</si>
  <si>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</si>
  <si>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</si>
  <si>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</si>
  <si>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</si>
  <si>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</si>
  <si>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</si>
  <si>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</si>
  <si>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</si>
  <si>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</si>
  <si>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</si>
  <si>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</si>
  <si>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</si>
  <si>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</si>
  <si>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</si>
  <si>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</si>
  <si>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</si>
  <si>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</si>
  <si>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</si>
  <si>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</si>
  <si>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</si>
  <si>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</si>
  <si>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</si>
  <si>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</si>
  <si>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</si>
  <si>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</si>
  <si>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</si>
  <si>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</si>
  <si>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</si>
  <si>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</si>
  <si>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</si>
  <si>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</si>
  <si>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</si>
  <si>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</si>
  <si>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</si>
  <si>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</si>
  <si>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</si>
  <si>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</si>
  <si>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</si>
  <si>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</si>
  <si>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</si>
  <si>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</si>
  <si>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</si>
  <si>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</si>
  <si>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</si>
  <si>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</si>
  <si>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</si>
  <si>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</si>
  <si>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</si>
  <si>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</si>
  <si>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</si>
  <si>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</si>
  <si>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</si>
  <si>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</si>
  <si>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</si>
  <si>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</si>
  <si>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</si>
  <si>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</si>
  <si>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</si>
  <si>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</si>
  <si>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</si>
  <si>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</si>
  <si>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</si>
  <si>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</si>
  <si>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</si>
  <si>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</si>
  <si>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</si>
  <si>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</si>
  <si>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</si>
  <si>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</si>
  <si>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</si>
  <si>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</si>
  <si>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</si>
  <si>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</si>
  <si>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</si>
  <si>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</si>
  <si>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</si>
  <si>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</si>
  <si>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</si>
  <si>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</si>
  <si>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</si>
  <si>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</si>
  <si>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</si>
  <si>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</si>
  <si>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</si>
  <si>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</si>
  <si>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</si>
  <si>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</si>
  <si>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</si>
  <si>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</si>
  <si>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</si>
  <si>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</si>
  <si>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</si>
  <si>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</si>
  <si>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</si>
  <si>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</si>
  <si>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</si>
  <si>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</si>
  <si>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</si>
  <si>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</si>
  <si>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</si>
  <si>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</si>
  <si>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</si>
  <si>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</si>
  <si>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</si>
  <si>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</si>
  <si>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</si>
  <si>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</si>
  <si>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</si>
  <si>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</si>
  <si>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</si>
  <si>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</si>
  <si>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</si>
  <si>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</si>
  <si>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</si>
  <si>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</si>
  <si>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</si>
  <si>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</si>
  <si>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</si>
  <si>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</si>
  <si>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</si>
  <si>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</si>
  <si>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</si>
  <si>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</si>
  <si>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</si>
  <si>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</si>
  <si>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</si>
  <si>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</si>
  <si>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</si>
  <si>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</si>
  <si>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</si>
  <si>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</si>
  <si>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</si>
  <si>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</si>
  <si>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</si>
  <si>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</si>
  <si>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</si>
  <si>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</si>
  <si>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</si>
  <si>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</si>
  <si>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</si>
  <si>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</si>
  <si>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</si>
  <si>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</si>
  <si>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</si>
  <si>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</si>
  <si>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</si>
  <si>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</si>
  <si>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</si>
  <si>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</si>
  <si>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</si>
  <si>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</si>
  <si>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</si>
  <si>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</si>
  <si>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</si>
  <si>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</si>
  <si>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</si>
  <si>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</si>
  <si>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</si>
  <si>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</si>
  <si>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</si>
  <si>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</si>
  <si>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</si>
  <si>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</si>
  <si>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</si>
  <si>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</si>
  <si>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</si>
  <si>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</si>
  <si>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</si>
  <si>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</si>
  <si>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</si>
  <si>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</si>
  <si>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</si>
  <si>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</si>
  <si>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</si>
  <si>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</si>
  <si>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</si>
  <si>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</si>
  <si>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</si>
  <si>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</si>
  <si>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</si>
  <si>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</si>
  <si>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</si>
  <si>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</si>
  <si>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</si>
  <si>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</si>
  <si>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</si>
  <si>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</si>
  <si>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</si>
  <si>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</si>
  <si>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</si>
  <si>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</si>
  <si>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</si>
  <si>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</si>
  <si>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</si>
  <si>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</si>
  <si>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</si>
  <si>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</si>
  <si>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</si>
  <si>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</si>
  <si>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</si>
  <si>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</si>
  <si>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</si>
  <si>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</si>
  <si>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</si>
  <si>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</si>
  <si>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</si>
  <si>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</si>
  <si>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</si>
  <si>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</si>
  <si>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</si>
  <si>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</si>
  <si>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</si>
  <si>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</si>
  <si>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</si>
  <si>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</si>
  <si>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</si>
  <si>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</si>
  <si>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</si>
  <si>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</si>
  <si>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</si>
  <si>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</si>
  <si>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</si>
  <si>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</si>
  <si>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</si>
  <si>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</si>
  <si>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</si>
  <si>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</si>
  <si>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</si>
  <si>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</si>
  <si>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</si>
  <si>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</si>
  <si>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</si>
  <si>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</si>
  <si>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</si>
  <si>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</si>
  <si>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</si>
  <si>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</si>
  <si>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</si>
  <si>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</si>
  <si>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</si>
  <si>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</si>
  <si>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</si>
  <si>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</si>
  <si>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</si>
  <si>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</si>
  <si>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</si>
  <si>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</si>
  <si>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</si>
  <si>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</si>
  <si>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</si>
  <si>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</si>
  <si>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</si>
  <si>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</si>
  <si>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</si>
  <si>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</si>
  <si>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</si>
  <si>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</si>
  <si>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</si>
  <si>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</si>
  <si>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</si>
  <si>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</si>
  <si>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</si>
  <si>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</si>
  <si>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</si>
  <si>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</si>
  <si>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</si>
  <si>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</si>
  <si>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</si>
  <si>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</si>
  <si>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</si>
  <si>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</si>
  <si>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</si>
  <si>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</si>
  <si>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</si>
  <si>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</si>
  <si>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</si>
  <si>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</si>
  <si>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</si>
  <si>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</si>
  <si>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</si>
  <si>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</si>
  <si>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</si>
  <si>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</si>
  <si>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</si>
  <si>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</si>
  <si>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</si>
  <si>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</si>
  <si>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</si>
  <si>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</si>
  <si>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</si>
  <si>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</si>
  <si>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</si>
  <si>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</si>
  <si>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</si>
  <si>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</si>
  <si>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</si>
  <si>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</si>
  <si>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</si>
  <si>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</si>
  <si>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</si>
  <si>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</si>
  <si>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</si>
  <si>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</si>
  <si>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</si>
  <si>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</si>
  <si>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</si>
  <si>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</si>
  <si>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</si>
  <si>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</si>
  <si>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</si>
  <si>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</si>
  <si>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</si>
  <si>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</si>
  <si>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</si>
  <si>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</si>
  <si>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</si>
  <si>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</si>
  <si>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</si>
  <si>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</si>
  <si>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</si>
  <si>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</si>
  <si>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</si>
  <si>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</si>
  <si>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</si>
  <si>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</si>
  <si>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</si>
  <si>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</si>
  <si>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</si>
  <si>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</si>
  <si>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</si>
  <si>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</si>
  <si>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</si>
  <si>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</si>
  <si>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</si>
  <si>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</si>
  <si>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</si>
  <si>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</si>
  <si>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</si>
  <si>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</si>
  <si>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</si>
  <si>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</si>
  <si>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</si>
  <si>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</si>
  <si>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</si>
  <si>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</si>
  <si>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</si>
  <si>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</si>
  <si>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</si>
  <si>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</si>
  <si>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</si>
  <si>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</si>
  <si>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</si>
  <si>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</si>
  <si>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</si>
  <si>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</si>
  <si>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</si>
  <si>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</si>
  <si>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</si>
  <si>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</si>
  <si>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</si>
  <si>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</si>
  <si>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</si>
  <si>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</si>
  <si>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</si>
  <si>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</si>
  <si>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</si>
  <si>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</si>
  <si>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</si>
  <si>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</si>
  <si>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</si>
  <si>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</si>
  <si>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</si>
  <si>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</si>
  <si>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</si>
  <si>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</si>
  <si>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</si>
  <si>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</si>
  <si>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</si>
  <si>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</si>
  <si>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</si>
  <si>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</si>
  <si>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</si>
  <si>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</si>
  <si>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</si>
  <si>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</si>
  <si>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</si>
  <si>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</si>
  <si>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</si>
  <si>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</si>
  <si>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</si>
  <si>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</si>
  <si>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</si>
  <si>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</si>
  <si>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</si>
  <si>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</si>
  <si>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</si>
  <si>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</si>
  <si>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</si>
  <si>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</si>
  <si>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</si>
  <si>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</si>
  <si>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</si>
  <si>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</si>
  <si>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</si>
  <si>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</si>
  <si>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</si>
  <si>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</si>
  <si>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</si>
  <si>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</si>
  <si>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</si>
  <si>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</si>
  <si>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</si>
  <si>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</si>
  <si>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</si>
  <si>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</si>
  <si>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</si>
  <si>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</si>
  <si>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</si>
  <si>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</si>
  <si>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</si>
  <si>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</si>
  <si>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</si>
  <si>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</si>
  <si>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</si>
  <si>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</si>
  <si>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</si>
  <si>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</si>
  <si>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</si>
  <si>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</si>
  <si>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</si>
  <si>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</si>
  <si>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</si>
  <si>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</si>
  <si>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</si>
  <si>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</si>
  <si>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</si>
  <si>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</si>
  <si>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</si>
  <si>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</si>
  <si>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</si>
  <si>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</si>
  <si>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</si>
  <si>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</si>
  <si>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</si>
  <si>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</si>
  <si>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</si>
  <si>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</si>
  <si>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</si>
  <si>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</si>
  <si>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</si>
  <si>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</si>
  <si>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</si>
  <si>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</si>
  <si>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</si>
  <si>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</si>
  <si>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</si>
  <si>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</si>
  <si>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</si>
  <si>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</si>
  <si>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</si>
  <si>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</si>
  <si>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</si>
  <si>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</si>
  <si>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</si>
  <si>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</si>
  <si>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</si>
  <si>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</si>
  <si>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</si>
  <si>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</si>
  <si>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</si>
  <si>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</si>
  <si>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</si>
  <si>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</si>
  <si>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</si>
  <si>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</si>
  <si>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</si>
  <si>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</si>
  <si>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</si>
  <si>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</si>
  <si>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</si>
  <si>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</si>
  <si>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</si>
  <si>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</si>
  <si>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</si>
  <si>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</si>
  <si>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</si>
  <si>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</si>
  <si>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</si>
  <si>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</si>
  <si>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</si>
  <si>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</si>
  <si>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</si>
  <si>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</si>
  <si>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</si>
  <si>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</si>
  <si>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</si>
  <si>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</si>
  <si>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</si>
  <si>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</si>
  <si>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</si>
  <si>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</si>
  <si>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</si>
  <si>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</si>
  <si>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</si>
  <si>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</si>
  <si>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</si>
  <si>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</si>
  <si>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</si>
  <si>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</si>
  <si>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</si>
  <si>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</si>
  <si>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</si>
  <si>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</si>
  <si>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</si>
  <si>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</si>
  <si>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</si>
  <si>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</si>
  <si>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</si>
  <si>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</si>
  <si>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</si>
  <si>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</si>
  <si>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</si>
  <si>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</si>
  <si>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</si>
  <si>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</si>
  <si>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</si>
  <si>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</si>
  <si>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</si>
  <si>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</si>
  <si>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</si>
  <si>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</si>
  <si>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</si>
  <si>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</si>
  <si>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</si>
  <si>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</si>
  <si>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</si>
  <si>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</si>
  <si>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</si>
  <si>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</si>
  <si>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</si>
  <si>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</si>
  <si>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</si>
  <si>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</si>
  <si>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</si>
  <si>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</si>
  <si>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</si>
  <si>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</si>
  <si>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</si>
  <si>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</si>
  <si>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</si>
  <si>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</si>
  <si>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</si>
  <si>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</si>
  <si>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</si>
  <si>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</si>
  <si>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</si>
  <si>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</si>
  <si>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</si>
  <si>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</si>
  <si>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</si>
  <si>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</si>
  <si>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</si>
  <si>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</si>
  <si>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</si>
  <si>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</si>
  <si>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</si>
  <si>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</si>
  <si>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</si>
  <si>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</si>
  <si>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</si>
  <si>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</si>
  <si>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</si>
  <si>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</si>
  <si>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</si>
  <si>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</si>
  <si>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</si>
  <si>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</si>
  <si>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</si>
  <si>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</si>
  <si>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</si>
  <si>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</si>
  <si>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</si>
  <si>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</si>
  <si>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</si>
  <si>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</si>
  <si>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</si>
  <si>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</si>
  <si>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</si>
  <si>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</si>
  <si>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</si>
  <si>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</si>
  <si>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</si>
  <si>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</si>
  <si>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</si>
  <si>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</si>
  <si>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</si>
  <si>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</si>
  <si>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</si>
  <si>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</si>
  <si>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</si>
  <si>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</si>
  <si>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</si>
  <si>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</si>
  <si>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</si>
  <si>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</si>
  <si>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</si>
  <si>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</si>
  <si>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</si>
  <si>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</si>
  <si>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</si>
  <si>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</si>
  <si>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</si>
  <si>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</si>
  <si>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</si>
  <si>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</si>
  <si>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</si>
  <si>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</si>
  <si>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</si>
  <si>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</si>
  <si>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</si>
  <si>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</si>
  <si>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</si>
  <si>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</si>
  <si>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</si>
  <si>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</si>
  <si>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</si>
  <si>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</si>
  <si>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</si>
  <si>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</si>
  <si>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</si>
  <si>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</si>
  <si>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</si>
  <si>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</si>
  <si>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</si>
  <si>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</si>
  <si>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</si>
  <si>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</si>
  <si>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</si>
  <si>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</si>
  <si>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</si>
  <si>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</si>
  <si>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</si>
  <si>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</si>
  <si>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</si>
  <si>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</si>
  <si>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</si>
  <si>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</si>
  <si>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</si>
  <si>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</si>
  <si>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</si>
  <si>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</si>
  <si>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</si>
  <si>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</si>
  <si>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</si>
  <si>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</si>
  <si>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</si>
  <si>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</si>
  <si>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</si>
  <si>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</si>
  <si>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</si>
  <si>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</si>
  <si>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</si>
  <si>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</si>
  <si>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</si>
  <si>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</si>
  <si>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</si>
  <si>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</si>
  <si>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</si>
  <si>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</si>
  <si>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</si>
  <si>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</si>
  <si>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</si>
  <si>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</si>
  <si>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</si>
  <si>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</si>
  <si>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</si>
  <si>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</si>
  <si>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</si>
  <si>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</si>
  <si>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</si>
  <si>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</si>
  <si>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</si>
  <si>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</si>
  <si>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</si>
  <si>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</si>
  <si>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</si>
  <si>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</si>
  <si>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</si>
  <si>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</si>
  <si>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</si>
  <si>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</si>
  <si>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</si>
  <si>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</si>
  <si>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</si>
  <si>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</si>
  <si>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</si>
  <si>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</si>
  <si>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</si>
  <si>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</si>
  <si>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</si>
  <si>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</si>
  <si>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</si>
  <si>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</si>
  <si>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</si>
  <si>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</si>
  <si>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</si>
  <si>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</si>
  <si>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</si>
  <si>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</si>
  <si>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</si>
  <si>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</si>
  <si>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</si>
  <si>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</si>
  <si>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</si>
  <si>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</si>
  <si>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</si>
  <si>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</si>
  <si>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</si>
  <si>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</si>
  <si>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</si>
  <si>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</si>
  <si>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</si>
  <si>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</si>
  <si>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</si>
  <si>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</si>
  <si>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</si>
  <si>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</si>
  <si>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</si>
  <si>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</si>
  <si>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</si>
  <si>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</si>
  <si>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</si>
  <si>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</si>
  <si>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</si>
  <si>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</si>
  <si>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</si>
  <si>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</si>
  <si>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</si>
  <si>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</si>
  <si>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</si>
  <si>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</si>
  <si>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</si>
  <si>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</si>
  <si>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</si>
  <si>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</si>
  <si>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</si>
  <si>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</si>
  <si>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</si>
  <si>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</si>
  <si>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</si>
  <si>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</si>
  <si>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</si>
  <si>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</si>
  <si>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</si>
  <si>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</si>
  <si>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</si>
  <si>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</si>
  <si>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</si>
  <si>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</si>
  <si>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</si>
  <si>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</si>
  <si>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</si>
  <si>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</si>
  <si>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</si>
  <si>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</si>
  <si>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</si>
  <si>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</si>
  <si>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</si>
  <si>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</si>
  <si>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</si>
  <si>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</si>
  <si>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</si>
  <si>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</si>
  <si>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</si>
  <si>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</si>
  <si>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</si>
  <si>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</si>
  <si>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</si>
  <si>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</si>
  <si>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</si>
  <si>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</si>
  <si>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</si>
  <si>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</si>
  <si>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</si>
  <si>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</si>
  <si>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</si>
  <si>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</si>
  <si>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</si>
  <si>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</si>
  <si>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</si>
  <si>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</si>
  <si>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</si>
  <si>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</si>
  <si>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</si>
  <si>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</si>
  <si>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</si>
  <si>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</si>
  <si>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</si>
  <si>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</si>
  <si>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</si>
  <si>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</si>
  <si>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</si>
  <si>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</si>
  <si>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</si>
  <si>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</si>
  <si>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</si>
  <si>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</si>
  <si>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</si>
  <si>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</si>
  <si>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</si>
  <si>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</si>
  <si>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</si>
  <si>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</si>
  <si>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</si>
  <si>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</si>
  <si>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</si>
  <si>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</si>
  <si>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</si>
  <si>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</si>
  <si>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</si>
  <si>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</si>
  <si>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</si>
  <si>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</si>
  <si>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</si>
  <si>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</si>
  <si>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</si>
  <si>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</si>
  <si>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</si>
  <si>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</si>
  <si>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</si>
  <si>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</si>
  <si>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</si>
  <si>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</si>
  <si>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</si>
  <si>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</si>
  <si>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</si>
  <si>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</si>
  <si>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</si>
  <si>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</si>
  <si>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</si>
  <si>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</si>
  <si>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</si>
  <si>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</si>
  <si>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</si>
  <si>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</si>
  <si>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</si>
  <si>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</si>
  <si>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</si>
  <si>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</si>
  <si>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</si>
  <si>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</si>
  <si>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</si>
  <si>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</si>
  <si>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</si>
  <si>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</si>
  <si>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</si>
  <si>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</si>
  <si>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</si>
  <si>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</si>
  <si>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</si>
  <si>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</si>
  <si>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</si>
  <si>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</si>
  <si>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</si>
  <si>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</si>
  <si>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</si>
  <si>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</si>
  <si>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</si>
  <si>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</si>
  <si>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</si>
  <si>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</si>
  <si>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</si>
  <si>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</si>
  <si>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</si>
  <si>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</si>
  <si>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</si>
  <si>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</si>
  <si>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</si>
  <si>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</si>
  <si>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</si>
  <si>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</si>
  <si>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</si>
  <si>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</si>
  <si>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</si>
  <si>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</si>
  <si>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</si>
  <si>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</si>
  <si>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</si>
  <si>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</si>
  <si>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</si>
  <si>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</si>
  <si>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</si>
  <si>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</si>
  <si>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</si>
  <si>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</si>
  <si>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</si>
  <si>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</si>
  <si>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</si>
  <si>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</si>
  <si>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</si>
  <si>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</si>
  <si>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</si>
  <si>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</si>
  <si>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</si>
  <si>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</si>
  <si>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</si>
  <si>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</si>
  <si>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</si>
  <si>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</si>
  <si>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</si>
  <si>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</si>
  <si>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</si>
  <si>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</si>
  <si>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</si>
  <si>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</si>
  <si>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</si>
  <si>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</si>
  <si>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</si>
  <si>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</si>
  <si>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</si>
  <si>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</si>
  <si>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</si>
  <si>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</si>
  <si>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</si>
  <si>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</si>
  <si>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</si>
  <si>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</si>
  <si>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</si>
  <si>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</si>
  <si>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</si>
  <si>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</si>
  <si>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</si>
  <si>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</si>
  <si>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</si>
  <si>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</si>
  <si>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</si>
  <si>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</si>
  <si>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</si>
  <si>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</si>
  <si>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</si>
  <si>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</si>
  <si>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</si>
  <si>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</si>
  <si>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</si>
  <si>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</si>
  <si>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</si>
  <si>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</si>
  <si>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</si>
  <si>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</si>
  <si>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</si>
  <si>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</si>
  <si>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</si>
  <si>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</si>
  <si>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</si>
  <si>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</si>
  <si>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</si>
  <si>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</si>
  <si>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</si>
  <si>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</si>
  <si>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</si>
  <si>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</si>
  <si>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</si>
  <si>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</si>
  <si>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</si>
  <si>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</si>
  <si>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</si>
  <si>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</si>
  <si>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</si>
  <si>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</si>
  <si>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</si>
  <si>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</si>
  <si>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</si>
  <si>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</si>
  <si>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</si>
  <si>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</si>
  <si>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</si>
  <si>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</si>
  <si>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</si>
  <si>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</si>
  <si>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</si>
  <si>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</si>
  <si>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</si>
  <si>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</si>
  <si>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</si>
  <si>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</si>
  <si>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</si>
  <si>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</si>
  <si>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</si>
  <si>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</si>
  <si>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</si>
  <si>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</si>
  <si>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</si>
  <si>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</si>
  <si>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</si>
  <si>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</si>
  <si>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</si>
  <si>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</si>
  <si>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</si>
  <si>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</si>
  <si>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</si>
  <si>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</si>
  <si>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</si>
  <si>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</si>
  <si>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</si>
  <si>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</si>
  <si>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</si>
  <si>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</si>
  <si>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</si>
  <si>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</si>
  <si>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</si>
  <si>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</si>
  <si>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</si>
  <si>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</si>
  <si>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</si>
  <si>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</si>
  <si>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</si>
  <si>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</si>
  <si>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</si>
  <si>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</si>
  <si>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</si>
  <si>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</si>
  <si>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</si>
  <si>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</si>
  <si>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</si>
  <si>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</si>
  <si>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</si>
  <si>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</si>
  <si>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</si>
  <si>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</si>
  <si>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</si>
  <si>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</si>
  <si>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</si>
  <si>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</si>
  <si>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</si>
  <si>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</si>
  <si>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</si>
  <si>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</si>
  <si>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</si>
  <si>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</si>
  <si>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</si>
  <si>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</si>
  <si>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</si>
  <si>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</si>
  <si>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</si>
  <si>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</si>
  <si>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</si>
  <si>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</si>
  <si>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</si>
  <si>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</si>
  <si>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</si>
  <si>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</si>
  <si>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</si>
  <si>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</si>
  <si>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</si>
  <si>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</si>
  <si>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</si>
  <si>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</si>
  <si>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</si>
  <si>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</si>
  <si>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</si>
  <si>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</si>
  <si>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</si>
  <si>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</si>
  <si>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</si>
  <si>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</si>
  <si>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</si>
  <si>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</si>
  <si>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</si>
  <si>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</si>
  <si>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</si>
  <si>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</si>
  <si>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</si>
  <si>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</si>
  <si>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</si>
  <si>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</si>
  <si>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</si>
  <si>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</si>
  <si>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</si>
  <si>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</si>
  <si>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</si>
  <si>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</si>
  <si>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</si>
  <si>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</si>
  <si>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</si>
  <si>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</si>
  <si>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</si>
  <si>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</si>
  <si>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</si>
  <si>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</si>
  <si>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</si>
  <si>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</si>
  <si>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</si>
  <si>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</si>
  <si>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</si>
  <si>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</si>
  <si>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</si>
  <si>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</si>
  <si>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</si>
  <si>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</si>
  <si>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</si>
  <si>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</si>
  <si>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</si>
  <si>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</si>
  <si>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</si>
  <si>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</si>
  <si>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</si>
  <si>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</si>
  <si>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</si>
  <si>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</si>
  <si>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</si>
  <si>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</si>
  <si>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</si>
  <si>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</si>
  <si>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</si>
  <si>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</si>
  <si>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</si>
  <si>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</si>
  <si>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</si>
  <si>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</si>
  <si>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</si>
  <si>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</si>
  <si>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</si>
  <si>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</si>
  <si>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</si>
  <si>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</si>
  <si>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</si>
  <si>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</si>
  <si>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</si>
  <si>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</si>
  <si>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</si>
  <si>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</si>
  <si>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</si>
  <si>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</si>
  <si>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</si>
  <si>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</si>
  <si>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</si>
  <si>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</si>
  <si>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</si>
  <si>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</si>
  <si>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</si>
  <si>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</si>
  <si>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</si>
  <si>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</si>
  <si>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</si>
  <si>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</si>
  <si>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</si>
  <si>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</si>
  <si>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</si>
  <si>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</si>
  <si>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</si>
  <si>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</si>
  <si>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</si>
  <si>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</si>
  <si>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</si>
  <si>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</si>
  <si>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</si>
  <si>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</si>
  <si>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</si>
  <si>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</si>
  <si>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</si>
  <si>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</si>
  <si>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</si>
  <si>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</si>
  <si>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</si>
  <si>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</si>
  <si>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</si>
  <si>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</si>
  <si>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</si>
  <si>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</si>
  <si>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</si>
  <si>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</si>
  <si>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</si>
  <si>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</si>
  <si>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</si>
  <si>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</si>
  <si>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</si>
  <si>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</si>
  <si>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</si>
  <si>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</si>
  <si>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</si>
  <si>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</si>
  <si>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</si>
  <si>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</si>
  <si>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</si>
  <si>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</si>
  <si>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</si>
  <si>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</si>
  <si>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</si>
  <si>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</si>
  <si>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</si>
  <si>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</si>
  <si>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</si>
  <si>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</si>
  <si>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</si>
  <si>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</si>
  <si>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</si>
  <si>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</si>
  <si>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</si>
  <si>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</si>
  <si>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</si>
  <si>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</si>
  <si>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</si>
  <si>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</si>
  <si>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</si>
  <si>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</si>
  <si>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</si>
  <si>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</si>
  <si>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</si>
  <si>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</si>
  <si>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</si>
  <si>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</si>
  <si>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</si>
  <si>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</si>
  <si>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</si>
  <si>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</si>
  <si>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</si>
  <si>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</si>
  <si>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</si>
  <si>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</si>
  <si>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</si>
  <si>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</si>
  <si>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</si>
  <si>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</si>
  <si>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</si>
  <si>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</si>
  <si>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</si>
  <si>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</si>
  <si>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</si>
  <si>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</si>
  <si>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</si>
  <si>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</si>
  <si>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</si>
  <si>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</si>
  <si>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</si>
  <si>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</si>
  <si>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</si>
  <si>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</si>
  <si>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</si>
  <si>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</si>
  <si>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</si>
  <si>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</si>
  <si>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</si>
  <si>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</si>
  <si>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</si>
  <si>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</si>
  <si>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</si>
  <si>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</si>
  <si>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</si>
  <si>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</si>
  <si>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</si>
  <si>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</si>
  <si>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</si>
  <si>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</si>
  <si>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</si>
  <si>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</si>
  <si>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</si>
  <si>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</si>
  <si>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</si>
  <si>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</si>
  <si>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</si>
  <si>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</si>
  <si>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</si>
  <si>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</si>
  <si>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</si>
  <si>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</si>
  <si>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</si>
  <si>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</si>
  <si>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</si>
  <si>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</si>
  <si>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</si>
  <si>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</si>
  <si>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</si>
  <si>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</si>
  <si>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</si>
  <si>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</si>
  <si>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</si>
  <si>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</si>
  <si>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</si>
  <si>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</si>
  <si>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</si>
  <si>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</si>
  <si>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</si>
  <si>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</si>
  <si>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</si>
  <si>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</si>
  <si>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</si>
  <si>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</si>
  <si>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</si>
  <si>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</si>
  <si>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</si>
  <si>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</si>
  <si>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</si>
  <si>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</si>
  <si>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</si>
  <si>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</si>
  <si>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</si>
  <si>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</si>
  <si>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</si>
  <si>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</si>
  <si>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</si>
  <si>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</si>
  <si>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</si>
  <si>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</si>
  <si>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</si>
  <si>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</si>
  <si>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</si>
  <si>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</si>
  <si>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</si>
  <si>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</si>
  <si>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</si>
  <si>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</si>
  <si>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</si>
  <si>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</si>
  <si>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</si>
  <si>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</si>
  <si>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</si>
  <si>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</si>
  <si>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</si>
  <si>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</si>
  <si>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</si>
  <si>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</si>
  <si>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</si>
  <si>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</si>
  <si>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</si>
  <si>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</si>
  <si>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</si>
  <si>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</si>
  <si>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</si>
  <si>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</si>
  <si>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</si>
  <si>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</si>
  <si>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</si>
  <si>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</si>
  <si>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</si>
  <si>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</si>
  <si>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</si>
  <si>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</si>
  <si>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</si>
  <si>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</si>
  <si>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</si>
  <si>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</si>
  <si>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</si>
  <si>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</si>
  <si>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</si>
  <si>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</si>
  <si>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</si>
  <si>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</si>
  <si>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</si>
  <si>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</si>
  <si>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</si>
  <si>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</si>
  <si>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</si>
  <si>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</si>
  <si>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</si>
  <si>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</si>
  <si>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</si>
  <si>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</si>
  <si>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</si>
  <si>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</si>
  <si>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</si>
  <si>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</si>
  <si>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</si>
  <si>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</si>
  <si>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</si>
  <si>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</si>
  <si>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</si>
  <si>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</si>
  <si>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</si>
  <si>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</si>
  <si>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</si>
  <si>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</si>
  <si>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</si>
  <si>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</si>
  <si>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</si>
  <si>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</si>
  <si>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</si>
  <si>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</si>
  <si>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</si>
  <si>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</si>
  <si>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</si>
  <si>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</si>
  <si>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</si>
  <si>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</si>
  <si>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</si>
  <si>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</si>
  <si>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</si>
  <si>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</si>
  <si>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</si>
  <si>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</si>
  <si>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</si>
  <si>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</si>
  <si>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</si>
  <si>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</si>
  <si>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</si>
  <si>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</si>
  <si>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</si>
  <si>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</si>
  <si>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</si>
  <si>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</si>
  <si>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</si>
  <si>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</si>
  <si>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</si>
  <si>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</si>
  <si>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</si>
  <si>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</si>
  <si>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</si>
  <si>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</si>
  <si>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</si>
  <si>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</si>
  <si>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</si>
  <si>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</si>
  <si>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</si>
  <si>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</si>
  <si>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</si>
  <si>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</si>
  <si>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</si>
  <si>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</si>
  <si>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</si>
  <si>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</si>
  <si>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</si>
  <si>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</si>
  <si>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</si>
  <si>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</si>
  <si>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</si>
  <si>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</si>
  <si>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</si>
  <si>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</si>
  <si>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</si>
  <si>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</si>
  <si>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</si>
  <si>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</si>
  <si>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</si>
  <si>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</si>
  <si>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</si>
  <si>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</si>
  <si>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</si>
  <si>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</si>
  <si>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</si>
  <si>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</si>
  <si>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</si>
  <si>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</si>
  <si>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</si>
  <si>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</si>
  <si>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</si>
  <si>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</si>
  <si>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</si>
  <si>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</si>
  <si>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</si>
  <si>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</si>
  <si>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</si>
  <si>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</si>
  <si>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</si>
  <si>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</si>
  <si>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</si>
  <si>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</si>
  <si>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</si>
  <si>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</si>
  <si>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</si>
  <si>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</si>
  <si>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</si>
  <si>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</si>
  <si>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</si>
  <si>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</si>
  <si>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</si>
  <si>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</si>
  <si>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</si>
  <si>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</si>
  <si>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</si>
  <si>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</si>
  <si>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</si>
  <si>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</si>
  <si>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</si>
  <si>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</si>
  <si>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</si>
  <si>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</si>
  <si>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</si>
  <si>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</si>
  <si>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</si>
  <si>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</si>
  <si>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</si>
  <si>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</si>
  <si>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</si>
  <si>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</si>
  <si>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</si>
  <si>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</si>
  <si>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</si>
  <si>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</si>
  <si>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</si>
  <si>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</si>
  <si>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</si>
  <si>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</si>
  <si>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</si>
  <si>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</si>
  <si>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</si>
  <si>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</si>
  <si>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</si>
  <si>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</si>
  <si>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</si>
  <si>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</si>
  <si>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</si>
  <si>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</si>
  <si>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</si>
  <si>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</si>
  <si>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</si>
  <si>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</si>
  <si>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</si>
  <si>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</si>
  <si>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</si>
  <si>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</si>
  <si>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</si>
  <si>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</si>
  <si>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</si>
  <si>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</si>
  <si>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</si>
  <si>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</si>
  <si>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</si>
  <si>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</si>
  <si>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</si>
  <si>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</si>
  <si>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</si>
  <si>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</si>
  <si>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</si>
  <si>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</si>
  <si>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</si>
  <si>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</si>
  <si>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</si>
  <si>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</si>
  <si>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</si>
  <si>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</si>
  <si>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</si>
  <si>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</si>
  <si>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</si>
  <si>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</si>
  <si>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</si>
  <si>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</si>
  <si>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</si>
  <si>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</si>
  <si>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</si>
  <si>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</si>
  <si>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</si>
  <si>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</si>
  <si>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</si>
  <si>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</si>
  <si>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</si>
  <si>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</si>
  <si>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</si>
  <si>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</si>
  <si>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</si>
  <si>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</si>
  <si>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</si>
  <si>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</si>
  <si>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</si>
  <si>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</si>
  <si>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</si>
  <si>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</si>
  <si>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</si>
  <si>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</si>
  <si>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</si>
  <si>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</si>
  <si>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</si>
  <si>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</si>
  <si>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</si>
  <si>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</si>
  <si>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</si>
  <si>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</si>
  <si>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</si>
  <si>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</si>
  <si>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</si>
  <si>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</si>
  <si>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</si>
  <si>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</si>
  <si>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</si>
  <si>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</si>
  <si>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</si>
  <si>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</si>
  <si>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</si>
  <si>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</si>
  <si>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</si>
  <si>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</si>
  <si>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</si>
  <si>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</si>
  <si>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</si>
  <si>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</si>
  <si>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</si>
  <si>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</si>
  <si>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</si>
  <si>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</si>
  <si>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</si>
  <si>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</si>
  <si>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</si>
  <si>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</si>
  <si>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</si>
  <si>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</si>
  <si>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</si>
  <si>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</si>
  <si>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</si>
  <si>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</si>
  <si>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</si>
  <si>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</si>
  <si>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</si>
  <si>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</si>
  <si>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</si>
  <si>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</si>
  <si>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</si>
  <si>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</si>
  <si>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</si>
  <si>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</si>
  <si>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</si>
  <si>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</si>
  <si>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</si>
  <si>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</si>
  <si>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</si>
  <si>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</si>
  <si>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</si>
  <si>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</si>
  <si>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</si>
  <si>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</si>
  <si>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</si>
  <si>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</si>
  <si>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</si>
  <si>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</si>
  <si>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</si>
  <si>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</si>
  <si>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</si>
  <si>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</si>
  <si>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</si>
  <si>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</si>
  <si>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</si>
  <si>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</si>
  <si>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</si>
  <si>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</si>
  <si>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</si>
  <si>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</si>
  <si>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</si>
  <si>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</si>
  <si>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</si>
  <si>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</si>
  <si>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</si>
  <si>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</si>
  <si>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</si>
  <si>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</si>
  <si>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</si>
  <si>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</si>
  <si>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</si>
  <si>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</si>
  <si>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</si>
  <si>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</si>
  <si>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</si>
  <si>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</si>
  <si>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</si>
  <si>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</si>
  <si>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</si>
  <si>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</si>
  <si>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</si>
  <si>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</si>
  <si>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</si>
  <si>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</si>
  <si>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</si>
  <si>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</si>
  <si>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</si>
  <si>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</si>
  <si>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</si>
  <si>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</si>
  <si>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</si>
  <si>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</si>
  <si>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</si>
  <si>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</si>
  <si>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</si>
  <si>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</si>
  <si>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</si>
  <si>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</si>
  <si>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</si>
  <si>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</si>
  <si>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</si>
  <si>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</si>
  <si>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</si>
  <si>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</si>
  <si>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</si>
  <si>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</si>
  <si>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</si>
  <si>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</si>
  <si>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</si>
  <si>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</si>
  <si>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</si>
  <si>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</si>
  <si>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</si>
  <si>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</si>
  <si>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</si>
  <si>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</si>
  <si>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</si>
  <si>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</si>
  <si>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</si>
  <si>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</si>
  <si>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</si>
  <si>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</si>
  <si>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</si>
  <si>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</si>
  <si>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</si>
  <si>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</si>
  <si>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</si>
  <si>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</si>
  <si>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</si>
  <si>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</si>
  <si>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</si>
  <si>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</si>
  <si>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</si>
  <si>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</si>
  <si>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</si>
  <si>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</si>
  <si>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</si>
  <si>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</si>
  <si>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</si>
  <si>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</si>
  <si>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</si>
  <si>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</si>
  <si>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</si>
  <si>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</si>
  <si>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</si>
  <si>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</si>
  <si>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</si>
  <si>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</si>
  <si>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</si>
  <si>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</si>
  <si>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</si>
  <si>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</si>
  <si>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</si>
  <si>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</si>
  <si>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</si>
  <si>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</si>
  <si>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</si>
  <si>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</si>
  <si>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</si>
  <si>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</si>
  <si>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</si>
  <si>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</si>
  <si>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</si>
  <si>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</si>
  <si>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</si>
  <si>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</si>
  <si>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</si>
  <si>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</si>
  <si>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</si>
  <si>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</si>
  <si>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</si>
  <si>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</si>
  <si>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</si>
  <si>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</si>
  <si>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</si>
  <si>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</si>
  <si>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</si>
  <si>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</si>
  <si>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</si>
  <si>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</si>
  <si>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</si>
  <si>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</si>
  <si>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</si>
  <si>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</si>
  <si>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</si>
  <si>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</si>
  <si>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</si>
  <si>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</si>
  <si>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</si>
  <si>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</si>
  <si>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</si>
  <si>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</si>
  <si>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</si>
  <si>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</si>
  <si>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</si>
  <si>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</si>
  <si>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</si>
  <si>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</si>
  <si>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</si>
  <si>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</si>
  <si>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</si>
  <si>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</si>
  <si>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</si>
  <si>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</si>
  <si>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</si>
  <si>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</si>
  <si>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</si>
  <si>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</si>
  <si>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</si>
  <si>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</si>
  <si>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</si>
  <si>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</si>
  <si>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</si>
  <si>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</si>
  <si>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</si>
  <si>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</si>
  <si>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</si>
  <si>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</si>
  <si>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</si>
  <si>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</si>
  <si>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</si>
  <si>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</si>
  <si>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</si>
  <si>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</si>
  <si>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</si>
  <si>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</si>
  <si>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</si>
  <si>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</si>
  <si>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</si>
  <si>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</si>
  <si>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</si>
  <si>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</si>
  <si>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</si>
  <si>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</si>
  <si>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</si>
  <si>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</si>
  <si>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</si>
  <si>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</si>
  <si>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</si>
  <si>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</si>
  <si>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</si>
  <si>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</si>
  <si>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</si>
  <si>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</si>
  <si>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</si>
  <si>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</si>
  <si>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</si>
  <si>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</si>
  <si>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</si>
  <si>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</si>
  <si>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</si>
  <si>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</si>
  <si>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</si>
  <si>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</si>
  <si>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</si>
  <si>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</si>
  <si>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</si>
  <si>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</si>
  <si>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</si>
  <si>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</si>
  <si>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</si>
  <si>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</si>
  <si>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</si>
  <si>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</si>
  <si>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</si>
  <si>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</si>
  <si>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</si>
  <si>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</si>
  <si>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</si>
  <si>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</si>
  <si>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</si>
  <si>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</si>
  <si>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</si>
  <si>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</si>
  <si>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</si>
  <si>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</si>
  <si>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</si>
  <si>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</si>
  <si>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</si>
  <si>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</si>
  <si>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</si>
  <si>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</si>
  <si>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</si>
  <si>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</si>
  <si>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</si>
  <si>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</si>
  <si>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</si>
  <si>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</si>
  <si>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</si>
  <si>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</si>
  <si>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</si>
  <si>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</si>
  <si>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</si>
  <si>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</si>
  <si>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</si>
  <si>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</si>
  <si>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</si>
  <si>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</si>
  <si>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</si>
  <si>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</si>
  <si>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</si>
  <si>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</si>
  <si>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</si>
  <si>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</si>
  <si>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</si>
  <si>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</si>
  <si>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</si>
  <si>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</si>
  <si>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</si>
  <si>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</si>
  <si>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</si>
  <si>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</si>
  <si>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</si>
  <si>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</si>
  <si>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</si>
  <si>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</si>
  <si>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</si>
  <si>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</si>
  <si>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</si>
  <si>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</si>
  <si>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</si>
  <si>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</si>
  <si>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</si>
  <si>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</si>
  <si>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</si>
  <si>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</si>
  <si>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</si>
  <si>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</si>
  <si>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</si>
  <si>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</si>
  <si>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</si>
  <si>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</si>
  <si>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</si>
  <si>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</si>
  <si>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</si>
  <si>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</si>
  <si>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</si>
  <si>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</si>
  <si>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</si>
  <si>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</si>
  <si>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</si>
  <si>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</si>
  <si>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</si>
  <si>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</si>
  <si>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</si>
  <si>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</si>
  <si>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</si>
  <si>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</si>
  <si>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</si>
  <si>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</si>
  <si>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</si>
  <si>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</si>
  <si>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</si>
  <si>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</si>
  <si>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</si>
  <si>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</si>
  <si>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</si>
  <si>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</si>
  <si>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</si>
  <si>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</si>
  <si>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</si>
  <si>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</si>
  <si>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</si>
  <si>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</si>
  <si>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</si>
  <si>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</si>
  <si>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</si>
  <si>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</si>
  <si>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</si>
  <si>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</si>
  <si>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</si>
  <si>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</si>
  <si>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</si>
  <si>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</si>
  <si>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</si>
  <si>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</si>
  <si>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</si>
  <si>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</si>
  <si>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</si>
  <si>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</si>
  <si>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</si>
  <si>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</si>
  <si>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</si>
  <si>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</si>
  <si>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</si>
  <si>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</si>
  <si>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</si>
  <si>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</si>
  <si>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</si>
  <si>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</si>
  <si>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</si>
  <si>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</si>
  <si>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</si>
  <si>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</si>
  <si>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</si>
  <si>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</si>
  <si>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</si>
  <si>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</si>
  <si>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</si>
  <si>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</si>
  <si>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</si>
  <si>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</si>
  <si>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</si>
  <si>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</si>
  <si>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</si>
  <si>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</si>
  <si>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</si>
  <si>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</si>
  <si>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</si>
  <si>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</si>
  <si>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</si>
  <si>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</si>
  <si>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</si>
  <si>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</si>
  <si>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</si>
  <si>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</si>
  <si>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</si>
  <si>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</si>
  <si>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</si>
  <si>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</si>
  <si>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</si>
  <si>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</si>
  <si>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</si>
  <si>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</si>
  <si>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</si>
  <si>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</si>
  <si>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</si>
  <si>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</si>
  <si>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</si>
  <si>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</si>
  <si>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</si>
  <si>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</si>
  <si>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</si>
  <si>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</si>
  <si>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</si>
  <si>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</si>
  <si>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</si>
  <si>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</si>
  <si>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</si>
  <si>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</si>
  <si>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</si>
  <si>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</si>
  <si>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</si>
  <si>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</si>
  <si>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</si>
  <si>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</si>
  <si>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</si>
  <si>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</si>
  <si>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</si>
  <si>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</si>
  <si>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</si>
  <si>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</si>
  <si>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</si>
  <si>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</si>
  <si>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</si>
  <si>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</si>
  <si>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</si>
  <si>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</si>
  <si>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</si>
  <si>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</si>
  <si>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</si>
  <si>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</si>
  <si>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</si>
  <si>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</si>
  <si>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</si>
  <si>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</si>
  <si>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</si>
  <si>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</si>
  <si>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</si>
  <si>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</si>
  <si>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</si>
  <si>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</si>
  <si>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</si>
  <si>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</si>
  <si>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</si>
  <si>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</si>
  <si>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</si>
  <si>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</si>
  <si>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</si>
  <si>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</si>
  <si>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</si>
  <si>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</si>
  <si>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</si>
  <si>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</si>
  <si>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</si>
  <si>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</si>
  <si>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</si>
  <si>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</si>
  <si>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</si>
  <si>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</si>
  <si>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</si>
  <si>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</si>
  <si>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</si>
  <si>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</si>
  <si>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</si>
  <si>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</si>
  <si>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</si>
  <si>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</si>
  <si>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</si>
  <si>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</si>
  <si>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</si>
  <si>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</si>
  <si>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</si>
  <si>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</si>
  <si>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</si>
  <si>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</si>
  <si>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</si>
  <si>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</si>
  <si>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</si>
  <si>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</si>
  <si>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</si>
  <si>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</si>
  <si>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</si>
  <si>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</si>
  <si>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</si>
  <si>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</si>
  <si>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</si>
  <si>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</si>
  <si>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</si>
  <si>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</si>
  <si>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</si>
  <si>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</si>
  <si>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</si>
  <si>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</si>
  <si>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</si>
  <si>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</si>
  <si>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</si>
  <si>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</si>
  <si>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</si>
  <si>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</si>
  <si>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</si>
  <si>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</si>
  <si>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</si>
  <si>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</si>
  <si>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</si>
  <si>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</si>
  <si>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</si>
  <si>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</si>
  <si>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</si>
  <si>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</si>
  <si>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</si>
  <si>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</si>
  <si>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</si>
  <si>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</si>
  <si>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</si>
  <si>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</si>
  <si>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</si>
  <si>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</si>
  <si>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</si>
  <si>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</si>
  <si>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</si>
  <si>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</si>
  <si>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</si>
  <si>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</si>
  <si>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</si>
  <si>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</si>
  <si>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</si>
  <si>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</si>
  <si>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</si>
  <si>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</si>
  <si>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</si>
  <si>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</si>
  <si>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</si>
  <si>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</si>
  <si>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</si>
  <si>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</si>
  <si>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</si>
  <si>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</si>
  <si>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</si>
  <si>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</si>
  <si>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</si>
  <si>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</si>
  <si>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</si>
  <si>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</si>
  <si>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</si>
  <si>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</si>
  <si>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</si>
  <si>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</si>
  <si>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</si>
  <si>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</si>
  <si>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</si>
  <si>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</si>
  <si>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</si>
  <si>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</si>
  <si>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</si>
  <si>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</si>
  <si>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</si>
  <si>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</si>
  <si>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</si>
  <si>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</si>
  <si>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</si>
  <si>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</si>
  <si>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</si>
  <si>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</si>
  <si>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</si>
  <si>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</si>
  <si>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</si>
  <si>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</si>
  <si>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</si>
  <si>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</si>
  <si>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</si>
  <si>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</si>
  <si>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</si>
  <si>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</si>
  <si>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</si>
  <si>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</si>
  <si>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</si>
  <si>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</si>
  <si>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</si>
  <si>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</si>
  <si>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</si>
  <si>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</si>
  <si>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</si>
  <si>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</si>
  <si>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</si>
  <si>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</si>
  <si>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</si>
  <si>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</si>
  <si>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</si>
  <si>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</si>
  <si>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</si>
  <si>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</si>
  <si>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</si>
  <si>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</si>
  <si>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</si>
  <si>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</si>
  <si>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</si>
  <si>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</si>
  <si>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</si>
  <si>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</si>
  <si>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</si>
  <si>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</si>
  <si>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</si>
  <si>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</si>
  <si>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</si>
  <si>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</si>
  <si>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</si>
  <si>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</si>
  <si>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</si>
  <si>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</si>
  <si>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</si>
  <si>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</si>
  <si>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</si>
  <si>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</si>
  <si>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</si>
  <si>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</si>
  <si>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</si>
  <si>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</si>
  <si>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</si>
  <si>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</si>
  <si>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</si>
  <si>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</si>
  <si>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</si>
  <si>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</si>
  <si>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</si>
  <si>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</si>
  <si>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</si>
  <si>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</si>
  <si>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</si>
  <si>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</si>
  <si>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</si>
  <si>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</si>
  <si>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</si>
  <si>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</si>
  <si>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</si>
  <si>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</si>
  <si>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</si>
  <si>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</si>
  <si>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</si>
  <si>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</si>
  <si>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</si>
  <si>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</si>
  <si>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</si>
  <si>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</si>
  <si>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</si>
  <si>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</si>
  <si>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</si>
  <si>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</si>
  <si>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</si>
  <si>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</si>
  <si>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</si>
  <si>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</si>
  <si>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</si>
  <si>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</si>
  <si>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</si>
  <si>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</si>
  <si>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</si>
  <si>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</si>
  <si>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</si>
  <si>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</si>
  <si>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</si>
  <si>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</si>
  <si>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</si>
  <si>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</si>
  <si>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</si>
  <si>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</si>
  <si>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</si>
  <si>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</si>
  <si>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</si>
  <si>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</si>
  <si>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</si>
  <si>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</si>
  <si>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</si>
  <si>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</si>
  <si>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</si>
  <si>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</si>
  <si>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</si>
  <si>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</si>
  <si>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</si>
  <si>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</si>
  <si>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</si>
  <si>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</si>
  <si>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</si>
  <si>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</si>
  <si>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</si>
  <si>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</si>
  <si>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</si>
  <si>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</si>
  <si>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</si>
  <si>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</si>
  <si>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</si>
  <si>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</si>
  <si>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</si>
  <si>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</si>
  <si>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</si>
  <si>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</si>
  <si>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</si>
  <si>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</si>
  <si>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</si>
  <si>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</si>
  <si>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</si>
  <si>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</si>
  <si>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</si>
  <si>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</si>
  <si>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</si>
  <si>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</si>
  <si>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</si>
  <si>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</si>
  <si>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</si>
  <si>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</si>
  <si>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</si>
  <si>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</si>
  <si>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</si>
  <si>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</si>
  <si>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</si>
  <si>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</si>
  <si>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</si>
  <si>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</si>
  <si>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</si>
  <si>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</si>
  <si>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</si>
  <si>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</si>
  <si>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</si>
  <si>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</si>
  <si>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</si>
  <si>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</si>
  <si>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</si>
  <si>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</si>
  <si>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</si>
  <si>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</si>
  <si>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</si>
  <si>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</si>
  <si>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</si>
  <si>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</si>
  <si>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</si>
  <si>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</si>
  <si>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</si>
  <si>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</si>
  <si>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</si>
  <si>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</si>
  <si>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</si>
  <si>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</si>
  <si>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</si>
  <si>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</si>
  <si>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</si>
  <si>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</si>
  <si>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</si>
  <si>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</si>
  <si>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</si>
  <si>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</si>
  <si>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</si>
  <si>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</si>
  <si>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</si>
  <si>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</si>
  <si>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</si>
  <si>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</si>
  <si>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</si>
  <si>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</si>
  <si>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</si>
  <si>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</si>
  <si>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</si>
  <si>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</si>
  <si>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</si>
  <si>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</si>
  <si>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</si>
  <si>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</si>
  <si>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</si>
  <si>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</si>
  <si>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</si>
  <si>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</si>
  <si>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</si>
  <si>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</si>
  <si>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</si>
  <si>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</si>
  <si>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</si>
  <si>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</si>
  <si>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</si>
  <si>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</si>
  <si>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</si>
  <si>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</si>
  <si>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</si>
  <si>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</si>
  <si>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</si>
  <si>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</si>
  <si>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</si>
  <si>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</si>
  <si>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</si>
  <si>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</si>
  <si>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</si>
  <si>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</si>
  <si>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</si>
  <si>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</si>
  <si>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</si>
  <si>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</si>
  <si>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</si>
  <si>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</si>
  <si>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</si>
  <si>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</si>
  <si>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</si>
  <si>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</si>
  <si>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</si>
  <si>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</si>
  <si>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</si>
  <si>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</si>
  <si>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</si>
  <si>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</si>
  <si>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</si>
  <si>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</si>
  <si>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</si>
  <si>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</si>
  <si>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</si>
  <si>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</si>
  <si>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</si>
  <si>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</si>
  <si>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</si>
  <si>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</si>
  <si>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</si>
  <si>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</si>
  <si>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</si>
  <si>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</si>
  <si>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</si>
  <si>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</si>
  <si>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</si>
  <si>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</si>
  <si>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</si>
  <si>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</si>
  <si>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</si>
  <si>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</si>
  <si>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</si>
  <si>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</si>
  <si>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</si>
  <si>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</si>
  <si>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</si>
  <si>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</si>
  <si>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</si>
  <si>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</si>
  <si>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</si>
  <si>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</si>
  <si>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</si>
  <si>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</si>
  <si>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</si>
  <si>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</si>
  <si>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</si>
  <si>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</si>
  <si>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</si>
  <si>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</si>
  <si>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</si>
  <si>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</si>
  <si>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</si>
  <si>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</si>
  <si>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</si>
  <si>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</si>
  <si>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</si>
  <si>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</si>
  <si>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</si>
  <si>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</si>
  <si>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</si>
  <si>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</si>
  <si>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</si>
  <si>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</si>
  <si>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</si>
  <si>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</si>
  <si>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</si>
  <si>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</si>
  <si>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</si>
  <si>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</si>
  <si>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</si>
  <si>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</si>
  <si>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</si>
  <si>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</si>
  <si>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</si>
  <si>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</si>
  <si>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</si>
  <si>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</si>
  <si>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</si>
  <si>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</si>
  <si>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</si>
  <si>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</si>
  <si>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</si>
  <si>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</si>
  <si>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</si>
  <si>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</si>
  <si>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</si>
  <si>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</si>
  <si>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</si>
  <si>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</si>
  <si>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</si>
  <si>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</si>
  <si>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</si>
  <si>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</si>
  <si>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</si>
  <si>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</si>
  <si>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</si>
  <si>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</si>
  <si>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</si>
  <si>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</si>
  <si>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</si>
  <si>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</si>
  <si>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</si>
  <si>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</si>
  <si>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</si>
  <si>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</si>
  <si>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</si>
  <si>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</si>
  <si>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</si>
  <si>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</si>
  <si>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</si>
  <si>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</si>
  <si>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</si>
  <si>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</si>
  <si>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</si>
  <si>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</si>
  <si>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</si>
  <si>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</si>
  <si>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</si>
  <si>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</si>
  <si>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</si>
  <si>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</si>
  <si>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</si>
  <si>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</si>
  <si>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</si>
  <si>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</si>
  <si>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</si>
  <si>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</si>
  <si>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</si>
  <si>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</si>
  <si>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</si>
  <si>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</si>
  <si>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</si>
  <si>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</si>
  <si>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</si>
  <si>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</si>
  <si>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</si>
  <si>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</si>
  <si>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</si>
  <si>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</si>
  <si>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</si>
  <si>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</si>
  <si>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</si>
  <si>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</si>
  <si>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</si>
  <si>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</si>
  <si>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</si>
  <si>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</si>
  <si>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</si>
  <si>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</si>
  <si>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</si>
  <si>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</si>
  <si>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</si>
  <si>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</si>
  <si>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</si>
  <si>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</si>
  <si>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</si>
  <si>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</si>
  <si>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</si>
  <si>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</si>
  <si>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</si>
  <si>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</si>
  <si>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</si>
  <si>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</si>
  <si>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</si>
  <si>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</si>
  <si>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</si>
  <si>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</si>
  <si>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</si>
  <si>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</si>
  <si>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</si>
  <si>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</si>
  <si>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</si>
  <si>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</si>
  <si>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</si>
  <si>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</si>
  <si>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</si>
  <si>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</si>
  <si>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</si>
  <si>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</si>
  <si>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</si>
  <si>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</si>
  <si>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</si>
  <si>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</si>
  <si>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</si>
  <si>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</si>
  <si>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</si>
  <si>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</si>
  <si>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</si>
  <si>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</si>
  <si>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</si>
  <si>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</si>
  <si>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</si>
  <si>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</si>
  <si>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</si>
  <si>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</si>
  <si>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</si>
  <si>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</si>
  <si>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</si>
  <si>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</si>
  <si>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</si>
  <si>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</si>
  <si>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</si>
  <si>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</si>
  <si>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</si>
  <si>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</si>
  <si>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</si>
  <si>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</si>
  <si>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</si>
  <si>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</si>
  <si>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</si>
  <si>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</si>
  <si>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</si>
  <si>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</si>
  <si>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</si>
  <si>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</si>
  <si>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</si>
  <si>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</si>
  <si>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</si>
  <si>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</si>
  <si>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</si>
  <si>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</si>
  <si>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</si>
  <si>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</si>
  <si>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</si>
  <si>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</si>
  <si>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</si>
  <si>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</si>
  <si>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</si>
  <si>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</si>
  <si>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</si>
  <si>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</si>
  <si>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</si>
  <si>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</si>
  <si>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</si>
  <si>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</si>
  <si>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</si>
  <si>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</si>
  <si>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</si>
  <si>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</si>
  <si>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</si>
  <si>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</si>
  <si>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</si>
  <si>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</si>
  <si>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</si>
  <si>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</si>
  <si>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</si>
  <si>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</si>
  <si>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</si>
  <si>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</si>
  <si>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</si>
  <si>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</si>
  <si>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</si>
  <si>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</si>
  <si>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</si>
  <si>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</si>
  <si>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</si>
  <si>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</si>
  <si>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</si>
  <si>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</si>
  <si>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</si>
  <si>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</si>
  <si>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</si>
  <si>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</si>
  <si>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</si>
  <si>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</si>
  <si>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</si>
  <si>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</si>
  <si>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</si>
  <si>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</si>
  <si>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</si>
  <si>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</si>
  <si>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</si>
  <si>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</si>
  <si>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</si>
  <si>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</si>
  <si>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</si>
  <si>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</si>
  <si>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</si>
  <si>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</si>
  <si>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</si>
  <si>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</si>
  <si>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</si>
  <si>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</si>
  <si>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</si>
  <si>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</si>
  <si>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</si>
  <si>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</si>
  <si>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</si>
  <si>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</si>
  <si>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</si>
  <si>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</si>
  <si>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</si>
  <si>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</si>
  <si>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</si>
  <si>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</si>
  <si>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</si>
  <si>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</si>
  <si>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</si>
  <si>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</si>
  <si>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</si>
  <si>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</si>
  <si>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</si>
  <si>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</si>
  <si>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</si>
  <si>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</si>
  <si>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</si>
  <si>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</si>
  <si>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</si>
  <si>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</si>
  <si>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</si>
  <si>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</si>
  <si>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</si>
  <si>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</si>
  <si>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</si>
  <si>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</si>
  <si>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</si>
  <si>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</si>
  <si>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</si>
  <si>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</si>
  <si>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</si>
  <si>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</si>
  <si>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</si>
  <si>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</si>
  <si>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</si>
  <si>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</si>
  <si>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</si>
  <si>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</si>
  <si>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</si>
  <si>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</si>
  <si>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</si>
  <si>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</si>
  <si>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</si>
  <si>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</si>
  <si>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</si>
  <si>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</si>
  <si>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</si>
  <si>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</si>
  <si>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</si>
  <si>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</si>
  <si>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</si>
  <si>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</si>
  <si>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</si>
  <si>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</si>
  <si>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</si>
  <si>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</si>
  <si>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</si>
  <si>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</si>
  <si>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</si>
  <si>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</si>
  <si>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</si>
  <si>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</si>
  <si>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</si>
  <si>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</si>
  <si>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</si>
  <si>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</si>
  <si>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</si>
  <si>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</si>
  <si>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</si>
  <si>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</si>
  <si>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</si>
  <si>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</si>
  <si>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</si>
  <si>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</si>
  <si>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</si>
  <si>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</si>
  <si>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</si>
  <si>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</si>
  <si>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</si>
  <si>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</si>
  <si>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</si>
  <si>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</si>
  <si>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</si>
  <si>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</si>
  <si>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</si>
  <si>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</si>
  <si>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</si>
  <si>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</si>
  <si>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</si>
  <si>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</si>
  <si>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</si>
  <si>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</si>
  <si>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</si>
  <si>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</si>
  <si>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</si>
  <si>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</si>
  <si>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</si>
  <si>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</si>
  <si>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</si>
  <si>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</si>
  <si>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</si>
  <si>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</si>
  <si>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</si>
  <si>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</si>
  <si>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</si>
  <si>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</si>
  <si>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</si>
  <si>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</si>
  <si>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</si>
  <si>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</si>
  <si>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</si>
  <si>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</si>
  <si>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</si>
  <si>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</si>
  <si>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</si>
  <si>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</si>
  <si>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</si>
  <si>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</si>
  <si>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</si>
  <si>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</si>
  <si>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</si>
  <si>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</si>
  <si>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</si>
  <si>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</si>
  <si>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</si>
  <si>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</si>
  <si>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</si>
  <si>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</si>
  <si>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</si>
  <si>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</si>
  <si>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</si>
  <si>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</si>
  <si>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</si>
  <si>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</si>
  <si>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</si>
  <si>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</si>
  <si>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</si>
  <si>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</si>
  <si>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</si>
  <si>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</si>
  <si>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</si>
  <si>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</si>
  <si>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</si>
  <si>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</si>
  <si>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</si>
  <si>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</si>
  <si>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</si>
  <si>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</si>
  <si>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</si>
  <si>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</si>
  <si>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</si>
  <si>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</si>
  <si>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</si>
  <si>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</si>
  <si>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</si>
  <si>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</si>
  <si>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</si>
  <si>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</si>
  <si>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</si>
  <si>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</si>
  <si>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</si>
  <si>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</si>
  <si>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</si>
  <si>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</si>
  <si>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</si>
  <si>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</si>
  <si>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</si>
  <si>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</si>
  <si>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</si>
  <si>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</si>
  <si>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</si>
  <si>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</si>
  <si>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</si>
  <si>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</si>
  <si>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</si>
  <si>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</si>
  <si>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</si>
  <si>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</si>
  <si>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</si>
  <si>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</si>
  <si>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</si>
  <si>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</si>
  <si>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</si>
  <si>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</si>
  <si>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</si>
  <si>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</si>
  <si>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</si>
  <si>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</si>
  <si>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</si>
  <si>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</si>
  <si>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</si>
  <si>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</si>
  <si>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</si>
  <si>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</si>
  <si>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</si>
  <si>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</si>
  <si>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</si>
  <si>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</si>
  <si>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</si>
  <si>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</si>
  <si>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</si>
  <si>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</si>
  <si>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</si>
  <si>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</si>
  <si>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</si>
  <si>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</si>
  <si>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</si>
  <si>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</si>
  <si>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</si>
  <si>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</si>
  <si>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</si>
  <si>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</si>
  <si>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</si>
  <si>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</si>
  <si>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</si>
  <si>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</si>
  <si>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</si>
  <si>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</si>
  <si>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</si>
  <si>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</si>
  <si>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</si>
  <si>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</si>
  <si>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</si>
  <si>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</si>
  <si>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</si>
  <si>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</si>
  <si>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</si>
  <si>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</si>
  <si>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</si>
  <si>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</si>
  <si>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</si>
  <si>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</si>
  <si>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</si>
  <si>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</si>
  <si>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</si>
  <si>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</si>
  <si>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</si>
  <si>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</si>
  <si>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</si>
  <si>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</si>
  <si>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</si>
  <si>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</si>
  <si>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</si>
  <si>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</si>
  <si>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</si>
  <si>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</si>
  <si>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</si>
  <si>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</si>
  <si>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</si>
  <si>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</si>
  <si>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</si>
  <si>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</si>
  <si>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</si>
  <si>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</si>
  <si>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</si>
  <si>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</si>
  <si>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</si>
  <si>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</si>
  <si>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</si>
  <si>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</si>
  <si>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</si>
  <si>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</si>
  <si>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</si>
  <si>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</si>
  <si>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</si>
  <si>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</si>
  <si>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</si>
  <si>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</si>
  <si>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</si>
  <si>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</si>
  <si>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</si>
  <si>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</si>
  <si>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</si>
  <si>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</si>
  <si>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</si>
  <si>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</si>
  <si>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</si>
  <si>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</si>
  <si>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</si>
  <si>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</si>
  <si>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</si>
  <si>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</si>
  <si>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</si>
  <si>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</si>
  <si>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</si>
  <si>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</si>
  <si>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</si>
  <si>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</si>
  <si>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</si>
  <si>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</si>
  <si>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</si>
  <si>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</si>
  <si>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</si>
  <si>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</si>
  <si>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</si>
  <si>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</si>
  <si>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</si>
  <si>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</si>
  <si>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</si>
  <si>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</si>
  <si>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</si>
  <si>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</si>
  <si>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</si>
  <si>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</si>
  <si>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</si>
  <si>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</si>
  <si>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</si>
  <si>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</si>
  <si>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</si>
  <si>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</si>
  <si>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</si>
  <si>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</si>
  <si>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</si>
  <si>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</si>
  <si>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</si>
  <si>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</si>
  <si>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</si>
  <si>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</si>
  <si>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</si>
  <si>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</si>
  <si>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</si>
  <si>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</si>
  <si>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</si>
  <si>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</si>
  <si>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</si>
  <si>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</si>
  <si>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</si>
  <si>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</si>
  <si>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</si>
  <si>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</si>
  <si>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</si>
  <si>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</si>
  <si>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</si>
  <si>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</si>
  <si>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</si>
  <si>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</si>
  <si>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</si>
  <si>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</si>
  <si>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</si>
  <si>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</si>
  <si>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</si>
  <si>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</si>
  <si>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</si>
  <si>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</si>
  <si>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</si>
  <si>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</si>
  <si>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</si>
  <si>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</si>
  <si>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</si>
  <si>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</si>
  <si>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</si>
  <si>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</si>
  <si>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</si>
  <si>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</si>
  <si>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</si>
  <si>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</si>
  <si>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</si>
  <si>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</si>
  <si>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</si>
  <si>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</si>
  <si>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</si>
  <si>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</si>
  <si>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</si>
  <si>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</si>
  <si>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</si>
  <si>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</si>
  <si>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</si>
  <si>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</si>
  <si>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</si>
  <si>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</si>
  <si>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</si>
  <si>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</si>
  <si>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</si>
  <si>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</si>
  <si>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</si>
  <si>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</si>
  <si>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</si>
  <si>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</si>
  <si>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</si>
  <si>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</si>
  <si>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</si>
  <si>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</si>
  <si>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</si>
  <si>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</si>
  <si>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</si>
  <si>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</si>
  <si>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</si>
  <si>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</si>
  <si>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</si>
  <si>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</si>
  <si>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</si>
  <si>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</si>
  <si>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</si>
  <si>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</si>
  <si>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</si>
  <si>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</si>
  <si>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</si>
  <si>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</si>
  <si>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</si>
  <si>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</si>
  <si>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</si>
  <si>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</si>
  <si>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</si>
  <si>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</si>
  <si>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</si>
  <si>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</si>
  <si>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</si>
  <si>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</si>
  <si>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</si>
  <si>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</si>
  <si>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</si>
  <si>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</si>
  <si>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</si>
  <si>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</si>
  <si>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</si>
  <si>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</si>
  <si>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</si>
  <si>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</si>
  <si>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</si>
  <si>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</si>
  <si>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</si>
  <si>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</si>
  <si>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</si>
  <si>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</si>
  <si>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</si>
  <si>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</si>
  <si>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</si>
  <si>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</si>
  <si>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</si>
  <si>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</si>
  <si>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</si>
  <si>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</si>
  <si>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</si>
  <si>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</si>
  <si>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</si>
  <si>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</si>
  <si>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</si>
  <si>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</si>
  <si>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</si>
  <si>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</si>
  <si>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</si>
  <si>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</si>
  <si>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</si>
  <si>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</si>
  <si>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</si>
  <si>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</si>
  <si>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</si>
  <si>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</si>
  <si>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</si>
  <si>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</si>
  <si>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</si>
  <si>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</si>
  <si>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</si>
  <si>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</si>
  <si>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</si>
  <si>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</si>
  <si>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</si>
  <si>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</si>
  <si>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</si>
  <si>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</si>
  <si>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</si>
  <si>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</si>
  <si>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</si>
  <si>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</si>
  <si>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</si>
  <si>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</si>
  <si>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</si>
  <si>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</si>
  <si>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</si>
  <si>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</si>
  <si>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</si>
  <si>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</si>
  <si>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</si>
  <si>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</si>
  <si>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</si>
  <si>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</si>
  <si>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</si>
  <si>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</si>
  <si>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</si>
  <si>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</si>
  <si>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</si>
  <si>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</si>
  <si>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</si>
  <si>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</si>
  <si>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</si>
  <si>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</si>
  <si>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</si>
  <si>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</si>
  <si>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</si>
  <si>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</si>
  <si>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</si>
  <si>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</si>
  <si>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</si>
  <si>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</si>
  <si>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</si>
  <si>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</si>
  <si>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</si>
  <si>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</si>
  <si>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</si>
  <si>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</si>
  <si>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</si>
  <si>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</si>
  <si>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</si>
  <si>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</si>
  <si>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</si>
  <si>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</si>
  <si>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</si>
  <si>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</si>
  <si>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</si>
  <si>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</si>
  <si>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</si>
  <si>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</si>
  <si>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</si>
  <si>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</si>
  <si>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</si>
  <si>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</si>
  <si>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</si>
  <si>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</si>
  <si>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</si>
  <si>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</si>
  <si>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</si>
  <si>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</si>
  <si>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</si>
  <si>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</si>
  <si>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</si>
  <si>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</si>
  <si>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</si>
  <si>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</si>
  <si>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</si>
  <si>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</si>
  <si>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</si>
  <si>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</si>
  <si>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</si>
  <si>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</si>
  <si>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</si>
  <si>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</si>
  <si>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</si>
  <si>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</si>
  <si>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</si>
  <si>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</si>
  <si>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</si>
  <si>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</si>
  <si>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</si>
  <si>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</si>
  <si>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</si>
  <si>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</si>
  <si>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</si>
  <si>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</si>
  <si>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</si>
  <si>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</si>
  <si>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</si>
  <si>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</si>
  <si>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</si>
  <si>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</si>
  <si>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</si>
  <si>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</si>
  <si>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</si>
  <si>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</si>
  <si>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</si>
  <si>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</si>
  <si>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</si>
  <si>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</si>
  <si>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</si>
  <si>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</si>
  <si>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</si>
  <si>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</si>
  <si>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</si>
  <si>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</si>
  <si>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</si>
  <si>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</si>
  <si>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</si>
  <si>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</si>
  <si>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</si>
  <si>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</si>
  <si>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</si>
  <si>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</si>
  <si>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</si>
  <si>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</si>
  <si>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</si>
  <si>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</si>
  <si>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</si>
  <si>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</si>
  <si>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</si>
  <si>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</si>
  <si>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</si>
  <si>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</si>
  <si>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</si>
  <si>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</si>
  <si>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</si>
  <si>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</si>
  <si>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</si>
  <si>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</si>
  <si>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</si>
  <si>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</si>
  <si>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</si>
  <si>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</si>
  <si>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</si>
  <si>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</si>
  <si>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</si>
  <si>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</si>
  <si>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</si>
  <si>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</si>
  <si>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</si>
  <si>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</si>
  <si>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</si>
  <si>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</si>
  <si>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</si>
  <si>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</si>
  <si>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</si>
  <si>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</si>
  <si>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</si>
  <si>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</si>
  <si>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</si>
  <si>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</si>
  <si>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</si>
  <si>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</si>
  <si>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</si>
  <si>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</si>
  <si>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</si>
  <si>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</si>
  <si>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</si>
  <si>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</si>
  <si>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</si>
  <si>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</si>
  <si>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</si>
  <si>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</si>
  <si>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</si>
  <si>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</si>
  <si>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</si>
  <si>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</si>
  <si>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</si>
  <si>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</si>
  <si>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</si>
  <si>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</si>
  <si>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</si>
  <si>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</si>
  <si>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</si>
  <si>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</si>
  <si>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</si>
  <si>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</si>
  <si>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</si>
  <si>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</si>
  <si>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</si>
  <si>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</si>
  <si>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</si>
  <si>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</si>
  <si>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</si>
  <si>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</si>
  <si>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</si>
  <si>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</si>
  <si>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</si>
  <si>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</si>
  <si>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</si>
  <si>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</si>
  <si>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</si>
  <si>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</si>
  <si>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</si>
  <si>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</si>
  <si>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</si>
  <si>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</si>
  <si>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</si>
  <si>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</si>
  <si>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</si>
  <si>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</si>
  <si>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</si>
  <si>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</si>
  <si>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</si>
  <si>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</si>
  <si>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</si>
  <si>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</si>
  <si>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</si>
  <si>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</si>
  <si>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</si>
  <si>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</si>
  <si>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</si>
  <si>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</si>
  <si>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</si>
  <si>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</si>
  <si>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</si>
  <si>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</si>
  <si>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</si>
  <si>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</si>
  <si>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</si>
  <si>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</si>
  <si>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</si>
  <si>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</si>
  <si>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</si>
  <si>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</si>
  <si>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</si>
  <si>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</si>
  <si>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</si>
  <si>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</si>
  <si>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</si>
  <si>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</si>
  <si>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</si>
  <si>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</si>
  <si>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</si>
  <si>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</si>
  <si>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</si>
  <si>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</si>
  <si>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</si>
  <si>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</si>
  <si>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</si>
  <si>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</si>
  <si>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</si>
  <si>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</si>
  <si>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</si>
  <si>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</si>
  <si>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</si>
  <si>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</si>
  <si>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</si>
  <si>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</si>
  <si>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</si>
  <si>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</si>
  <si>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</si>
  <si>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</si>
  <si>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</si>
  <si>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</si>
  <si>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</si>
  <si>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</si>
  <si>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</si>
  <si>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</si>
  <si>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</si>
  <si>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</si>
  <si>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</si>
  <si>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</si>
  <si>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</si>
  <si>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</si>
  <si>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</si>
  <si>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</si>
  <si>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</si>
  <si>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</si>
  <si>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</si>
  <si>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</si>
  <si>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</si>
  <si>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</si>
  <si>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</si>
  <si>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</si>
  <si>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</si>
  <si>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</si>
  <si>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</si>
  <si>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</si>
  <si>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</si>
  <si>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</si>
  <si>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</si>
  <si>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</si>
  <si>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</si>
  <si>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</si>
  <si>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</si>
  <si>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</si>
  <si>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</si>
  <si>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</si>
  <si>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</si>
  <si>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</si>
  <si>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</si>
  <si>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</si>
  <si>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</si>
  <si>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</si>
  <si>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</si>
  <si>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</si>
  <si>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</si>
  <si>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</si>
  <si>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</si>
  <si>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</si>
  <si>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</si>
  <si>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</si>
  <si>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</si>
  <si>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</si>
  <si>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</si>
  <si>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</si>
  <si>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</si>
  <si>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</si>
  <si>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</si>
  <si>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</si>
  <si>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</si>
  <si>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</si>
  <si>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</si>
  <si>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</si>
  <si>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</si>
  <si>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</si>
  <si>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</si>
  <si>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</si>
  <si>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</si>
  <si>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</si>
  <si>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</si>
  <si>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</si>
  <si>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</si>
  <si>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</si>
  <si>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</si>
  <si>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</si>
  <si>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</si>
  <si>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</si>
  <si>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</si>
  <si>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</si>
  <si>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</si>
  <si>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</si>
  <si>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</si>
  <si>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</si>
  <si>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</si>
  <si>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</si>
  <si>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</si>
  <si>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</si>
  <si>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</si>
  <si>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</si>
  <si>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</si>
  <si>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</si>
  <si>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</si>
  <si>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</si>
  <si>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</si>
  <si>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</si>
  <si>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</si>
  <si>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</si>
  <si>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</si>
  <si>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</si>
  <si>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</si>
  <si>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</si>
  <si>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</si>
  <si>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</si>
  <si>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</si>
  <si>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</si>
  <si>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</si>
  <si>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</si>
  <si>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</si>
  <si>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</si>
  <si>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</si>
  <si>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</si>
  <si>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</si>
  <si>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</si>
  <si>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</si>
  <si>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</si>
  <si>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</si>
  <si>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</si>
  <si>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</si>
  <si>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</si>
  <si>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</si>
  <si>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</si>
  <si>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</si>
  <si>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</si>
  <si>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</si>
  <si>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</si>
  <si>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</si>
  <si>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</si>
  <si>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</si>
  <si>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</si>
  <si>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</si>
  <si>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</si>
  <si>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</si>
  <si>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</si>
  <si>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</si>
  <si>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</si>
  <si>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</si>
  <si>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</si>
  <si>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</si>
  <si>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</si>
  <si>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</si>
  <si>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</si>
  <si>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</si>
  <si>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</si>
  <si>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</si>
  <si>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</si>
  <si>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</si>
  <si>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</si>
  <si>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</si>
  <si>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</si>
  <si>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</si>
  <si>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</si>
  <si>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</si>
  <si>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</si>
  <si>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</si>
  <si>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</si>
  <si>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</si>
  <si>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</si>
  <si>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</si>
  <si>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</si>
  <si>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</si>
  <si>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</si>
  <si>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</si>
  <si>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</si>
  <si>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</si>
  <si>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</si>
  <si>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</si>
  <si>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</si>
  <si>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</si>
  <si>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</si>
  <si>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</si>
  <si>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</si>
  <si>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</si>
  <si>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</si>
  <si>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</si>
  <si>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</si>
  <si>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</si>
  <si>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</si>
  <si>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</si>
  <si>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</si>
  <si>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</si>
  <si>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</si>
  <si>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</si>
  <si>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</si>
  <si>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</si>
  <si>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</si>
  <si>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</si>
  <si>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</si>
  <si>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</si>
  <si>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</si>
  <si>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</si>
  <si>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</si>
  <si>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</si>
  <si>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</si>
  <si>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</si>
  <si>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</si>
  <si>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</si>
  <si>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</si>
  <si>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</si>
  <si>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</si>
  <si>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</si>
  <si>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</si>
  <si>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</si>
  <si>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</si>
  <si>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</si>
  <si>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</si>
  <si>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</si>
  <si>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</si>
  <si>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</si>
  <si>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</si>
  <si>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</si>
  <si>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</si>
  <si>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</si>
  <si>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</si>
  <si>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</si>
  <si>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</si>
  <si>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</si>
  <si>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</si>
  <si>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</si>
  <si>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</si>
  <si>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</si>
  <si>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</si>
  <si>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</si>
  <si>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</si>
  <si>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</si>
  <si>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</si>
  <si>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</si>
  <si>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</si>
  <si>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</si>
  <si>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</si>
  <si>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</si>
  <si>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</si>
  <si>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</si>
  <si>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</si>
  <si>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</si>
  <si>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</si>
  <si>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</si>
  <si>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</si>
  <si>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</si>
  <si>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</si>
  <si>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</si>
  <si>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</si>
  <si>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</si>
  <si>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</si>
  <si>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</si>
  <si>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</si>
  <si>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</si>
  <si>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</si>
  <si>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</si>
  <si>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</si>
  <si>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</si>
  <si>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</si>
  <si>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</si>
  <si>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</si>
  <si>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</si>
  <si>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</si>
  <si>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</si>
  <si>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</si>
  <si>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</si>
  <si>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</si>
  <si>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</si>
  <si>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</si>
  <si>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</si>
  <si>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</si>
  <si>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</si>
  <si>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</si>
  <si>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</si>
  <si>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</si>
  <si>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</si>
  <si>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</si>
  <si>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</si>
  <si>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</si>
  <si>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</si>
  <si>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</si>
  <si>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</si>
  <si>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</si>
  <si>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</si>
  <si>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</si>
  <si>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</si>
  <si>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</si>
  <si>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</si>
  <si>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</si>
  <si>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</si>
  <si>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</si>
  <si>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</si>
  <si>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</si>
  <si>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</si>
  <si>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</si>
  <si>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</si>
  <si>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</si>
  <si>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</si>
  <si>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</si>
  <si>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</si>
  <si>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</si>
  <si>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</si>
  <si>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</si>
  <si>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</si>
  <si>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</si>
  <si>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</si>
  <si>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</si>
  <si>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</si>
  <si>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</si>
  <si>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</si>
  <si>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</si>
  <si>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</si>
  <si>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</si>
  <si>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</si>
  <si>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</si>
  <si>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</si>
  <si>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</si>
  <si>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</si>
  <si>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</si>
  <si>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</si>
  <si>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</si>
  <si>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</si>
  <si>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</si>
  <si>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</si>
  <si>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</si>
  <si>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</si>
  <si>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</si>
  <si>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</si>
  <si>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</si>
  <si>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</si>
  <si>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</si>
  <si>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</si>
  <si>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</si>
  <si>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</si>
  <si>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</si>
  <si>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</si>
  <si>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</si>
  <si>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</si>
  <si>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</si>
  <si>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</si>
  <si>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</si>
  <si>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</si>
  <si>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</si>
  <si>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</si>
  <si>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</si>
  <si>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</si>
  <si>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</si>
  <si>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</si>
  <si>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</si>
  <si>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</si>
  <si>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</si>
  <si>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</si>
  <si>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</si>
  <si>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</si>
  <si>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</si>
  <si>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</si>
  <si>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</si>
  <si>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</si>
  <si>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</si>
  <si>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</si>
  <si>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</si>
  <si>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</si>
  <si>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</si>
  <si>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</si>
  <si>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</si>
  <si>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</si>
  <si>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</si>
  <si>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</si>
  <si>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</si>
  <si>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</si>
  <si>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</si>
  <si>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</si>
  <si>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</si>
  <si>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</si>
  <si>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</si>
  <si>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</si>
  <si>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</si>
  <si>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</si>
  <si>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</si>
  <si>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</si>
  <si>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</si>
  <si>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</si>
  <si>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</si>
  <si>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</si>
  <si>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</si>
  <si>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</si>
  <si>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</si>
  <si>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</si>
  <si>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</si>
  <si>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</si>
  <si>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</si>
  <si>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</si>
  <si>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</si>
  <si>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</si>
  <si>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</si>
  <si>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</si>
  <si>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</si>
  <si>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</si>
  <si>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</si>
  <si>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</si>
  <si>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</si>
  <si>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</si>
  <si>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</si>
  <si>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</si>
  <si>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</si>
  <si>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</si>
  <si>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</si>
  <si>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</si>
  <si>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</si>
  <si>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</si>
  <si>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</si>
  <si>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</si>
  <si>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</si>
  <si>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</si>
  <si>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</si>
  <si>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</si>
  <si>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</si>
  <si>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</si>
  <si>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</si>
  <si>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</si>
  <si>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</si>
  <si>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</si>
  <si>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</si>
  <si>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</si>
  <si>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</si>
  <si>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</si>
  <si>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</si>
  <si>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</si>
  <si>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</si>
  <si>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</si>
  <si>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</si>
  <si>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</si>
  <si>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</si>
  <si>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</si>
  <si>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</si>
  <si>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</si>
  <si>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</si>
  <si>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</si>
  <si>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</si>
  <si>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</si>
  <si>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</si>
  <si>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</si>
  <si>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</si>
  <si>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</si>
  <si>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</si>
  <si>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</si>
  <si>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</si>
  <si>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</si>
  <si>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</si>
  <si>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</si>
  <si>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</si>
  <si>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</si>
  <si>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</si>
  <si>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</si>
  <si>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</si>
  <si>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</si>
  <si>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</si>
  <si>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</si>
  <si>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</si>
  <si>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</si>
  <si>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</si>
  <si>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</si>
  <si>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</si>
  <si>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</si>
  <si>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</si>
  <si>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</si>
  <si>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</si>
  <si>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</si>
  <si>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</si>
  <si>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</si>
  <si>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</si>
  <si>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</si>
  <si>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</si>
  <si>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</si>
  <si>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</si>
  <si>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</si>
  <si>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</si>
  <si>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</si>
  <si>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</si>
  <si>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</si>
  <si>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</si>
  <si>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</si>
  <si>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</si>
  <si>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</si>
  <si>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</si>
  <si>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</si>
  <si>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</si>
  <si>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</si>
  <si>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</si>
  <si>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</si>
  <si>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</si>
  <si>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</si>
  <si>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</si>
  <si>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</si>
  <si>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</si>
  <si>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</si>
  <si>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</si>
  <si>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</si>
  <si>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</si>
  <si>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</si>
  <si>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</si>
  <si>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</si>
  <si>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</si>
  <si>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</si>
  <si>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</si>
  <si>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</si>
  <si>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</si>
  <si>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</si>
  <si>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</si>
  <si>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</si>
  <si>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</si>
  <si>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</si>
  <si>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</si>
  <si>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</si>
  <si>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</si>
  <si>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</si>
  <si>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</si>
  <si>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</si>
  <si>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</si>
  <si>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</si>
  <si>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</si>
  <si>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</si>
  <si>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</si>
  <si>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</si>
  <si>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</si>
  <si>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</si>
  <si>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</si>
  <si>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</si>
  <si>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</si>
  <si>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</si>
  <si>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</si>
  <si>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</si>
  <si>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</si>
  <si>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</si>
  <si>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</si>
  <si>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</si>
  <si>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</si>
  <si>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</si>
  <si>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</si>
  <si>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</si>
  <si>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</si>
  <si>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</si>
  <si>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</si>
  <si>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</si>
  <si>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</si>
  <si>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</si>
  <si>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</si>
  <si>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</si>
  <si>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</si>
  <si>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</si>
  <si>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</si>
  <si>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</si>
  <si>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</si>
  <si>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</si>
  <si>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</si>
  <si>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</si>
  <si>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</si>
  <si>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</si>
  <si>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</si>
  <si>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</si>
  <si>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</si>
  <si>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</si>
  <si>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</si>
  <si>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</si>
  <si>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</si>
  <si>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</si>
  <si>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</si>
  <si>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</si>
  <si>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</si>
  <si>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</si>
  <si>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</si>
  <si>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</si>
  <si>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</si>
  <si>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</si>
  <si>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</si>
  <si>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</si>
  <si>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</si>
  <si>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</si>
  <si>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</si>
  <si>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</si>
  <si>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</si>
  <si>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</si>
  <si>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</si>
  <si>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</si>
  <si>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</si>
  <si>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</si>
  <si>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</si>
  <si>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</si>
  <si>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</si>
  <si>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</si>
  <si>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</si>
  <si>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</si>
  <si>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</si>
  <si>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</si>
  <si>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</si>
  <si>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</si>
  <si>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</si>
  <si>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</si>
  <si>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</si>
  <si>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</si>
  <si>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</si>
  <si>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</si>
  <si>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</si>
  <si>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</si>
  <si>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</si>
  <si>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</si>
  <si>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</si>
  <si>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</si>
  <si>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</si>
  <si>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</si>
  <si>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</si>
  <si>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</si>
  <si>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</si>
  <si>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</si>
  <si>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</si>
  <si>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</si>
  <si>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</si>
  <si>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</si>
  <si>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</si>
  <si>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</si>
  <si>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</si>
  <si>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</si>
  <si>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</si>
  <si>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</si>
  <si>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</si>
  <si>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</si>
  <si>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</si>
  <si>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</si>
  <si>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</si>
  <si>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</si>
  <si>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</si>
  <si>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</si>
  <si>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</si>
  <si>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</si>
  <si>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</si>
  <si>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</si>
  <si>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</si>
  <si>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</si>
  <si>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</si>
  <si>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</si>
  <si>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</si>
  <si>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</si>
  <si>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</si>
  <si>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</si>
  <si>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</si>
  <si>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</si>
  <si>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</si>
  <si>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</si>
  <si>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</si>
  <si>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</si>
  <si>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</si>
  <si>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</si>
  <si>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</si>
  <si>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</si>
  <si>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</si>
  <si>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</si>
  <si>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</si>
  <si>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</si>
  <si>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</si>
  <si>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</si>
  <si>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</si>
  <si>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</si>
  <si>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</si>
  <si>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</si>
  <si>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</si>
  <si>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</si>
  <si>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</si>
  <si>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</si>
  <si>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</si>
  <si>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</si>
  <si>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</si>
  <si>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</si>
  <si>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</si>
  <si>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</si>
  <si>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</si>
  <si>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</si>
  <si>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</si>
  <si>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</si>
  <si>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</si>
  <si>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</si>
  <si>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</si>
  <si>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</si>
  <si>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</si>
  <si>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</si>
  <si>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</si>
  <si>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</si>
  <si>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</si>
  <si>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</si>
  <si>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</si>
  <si>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</si>
  <si>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</si>
  <si>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</si>
  <si>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</si>
  <si>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</si>
  <si>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</si>
  <si>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</si>
  <si>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</si>
  <si>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</si>
  <si>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</si>
  <si>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</si>
  <si>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</si>
  <si>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</si>
  <si>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</si>
  <si>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</si>
  <si>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</si>
  <si>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</si>
  <si>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</si>
  <si>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</si>
  <si>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</si>
  <si>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</si>
  <si>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</si>
  <si>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</si>
  <si>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</si>
  <si>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</si>
  <si>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</si>
  <si>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</si>
  <si>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</si>
  <si>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</si>
  <si>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</si>
  <si>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</si>
  <si>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</si>
  <si>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</si>
  <si>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</si>
  <si>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</si>
  <si>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</si>
  <si>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</si>
  <si>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</si>
  <si>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</si>
  <si>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</si>
  <si>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</si>
  <si>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</si>
  <si>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</si>
  <si>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</si>
  <si>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</si>
  <si>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</si>
  <si>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</si>
  <si>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</si>
  <si>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</si>
  <si>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</si>
  <si>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</si>
  <si>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</si>
  <si>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</si>
  <si>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</si>
  <si>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</si>
  <si>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</si>
  <si>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</si>
  <si>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</si>
  <si>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</si>
  <si>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</si>
  <si>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</si>
  <si>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</si>
  <si>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</si>
  <si>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</si>
  <si>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</si>
  <si>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</si>
  <si>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</si>
  <si>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</si>
  <si>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</si>
  <si>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</si>
  <si>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</si>
  <si>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</si>
  <si>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</si>
  <si>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</si>
  <si>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</si>
  <si>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</si>
  <si>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</si>
  <si>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</si>
  <si>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</si>
  <si>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</si>
  <si>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</si>
  <si>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</si>
  <si>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</si>
  <si>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</si>
  <si>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</si>
  <si>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</si>
  <si>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</si>
  <si>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</si>
  <si>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</si>
  <si>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</si>
  <si>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</si>
  <si>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</si>
  <si>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</si>
  <si>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</si>
  <si>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</si>
  <si>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</si>
  <si>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</si>
  <si>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</si>
  <si>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</si>
  <si>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</si>
  <si>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</si>
  <si>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</si>
  <si>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</si>
  <si>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</si>
  <si>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</si>
  <si>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</si>
  <si>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</si>
  <si>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</si>
  <si>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</si>
  <si>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</si>
  <si>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</si>
  <si>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</si>
  <si>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</si>
  <si>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</si>
  <si>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</si>
  <si>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</si>
  <si>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</si>
  <si>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</si>
  <si>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</si>
  <si>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</si>
  <si>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</si>
  <si>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</si>
  <si>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</si>
  <si>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</si>
  <si>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</si>
  <si>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</si>
  <si>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</si>
  <si>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</si>
  <si>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</si>
  <si>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</si>
  <si>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</si>
  <si>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</si>
  <si>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</si>
  <si>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</si>
  <si>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</si>
  <si>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</si>
  <si>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</si>
  <si>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</si>
  <si>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</si>
  <si>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</si>
  <si>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</si>
  <si>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</si>
  <si>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</si>
  <si>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</si>
  <si>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</si>
  <si>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</si>
  <si>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</si>
  <si>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</si>
  <si>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</si>
  <si>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</si>
  <si>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</si>
  <si>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</si>
  <si>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</si>
  <si>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</si>
  <si>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</si>
  <si>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</si>
  <si>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</si>
  <si>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</si>
  <si>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</si>
  <si>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</si>
  <si>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</si>
  <si>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</si>
  <si>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</si>
  <si>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</si>
  <si>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</si>
  <si>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</si>
  <si>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</si>
  <si>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</si>
  <si>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</si>
  <si>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</si>
  <si>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</si>
  <si>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</si>
  <si>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</si>
  <si>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</si>
  <si>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</si>
  <si>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</si>
  <si>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</si>
  <si>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</si>
  <si>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</si>
  <si>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</si>
  <si>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</si>
  <si>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</si>
  <si>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</si>
  <si>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</si>
  <si>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</si>
  <si>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</si>
  <si>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</si>
  <si>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</si>
  <si>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</si>
  <si>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</si>
  <si>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</si>
  <si>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</si>
  <si>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</si>
  <si>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</si>
  <si>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</si>
  <si>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</si>
  <si>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</si>
  <si>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</si>
  <si>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</si>
  <si>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</si>
  <si>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</si>
  <si>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</si>
  <si>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</si>
  <si>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</si>
  <si>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</si>
  <si>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</si>
  <si>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</si>
  <si>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</si>
  <si>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</si>
  <si>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</si>
  <si>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</si>
  <si>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</si>
  <si>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</si>
  <si>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</si>
  <si>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</si>
  <si>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</si>
  <si>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</si>
  <si>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</si>
  <si>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</si>
  <si>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</si>
  <si>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</si>
  <si>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</si>
  <si>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</si>
  <si>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</si>
  <si>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</si>
  <si>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</si>
  <si>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</si>
  <si>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</si>
  <si>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</si>
  <si>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</si>
  <si>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</si>
  <si>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</si>
  <si>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</si>
  <si>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</si>
  <si>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</si>
  <si>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</si>
  <si>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</si>
  <si>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</si>
  <si>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</si>
  <si>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</si>
  <si>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</si>
  <si>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</si>
  <si>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</si>
  <si>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</si>
  <si>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</si>
  <si>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</si>
  <si>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</si>
  <si>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</si>
  <si>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</si>
  <si>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</si>
  <si>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</si>
  <si>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</si>
  <si>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</si>
  <si>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</si>
  <si>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</si>
  <si>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</si>
  <si>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</si>
  <si>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</si>
  <si>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</si>
  <si>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</si>
  <si>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</si>
  <si>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</si>
  <si>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</si>
  <si>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</si>
  <si>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</si>
  <si>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</si>
  <si>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</si>
  <si>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</si>
  <si>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</si>
  <si>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</si>
  <si>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</si>
  <si>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</si>
  <si>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</si>
  <si>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</si>
  <si>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</si>
  <si>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</si>
  <si>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</si>
  <si>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</si>
  <si>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</si>
  <si>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</si>
  <si>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</si>
  <si>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</si>
  <si>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</si>
  <si>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</si>
  <si>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</si>
  <si>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</si>
  <si>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</si>
  <si>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</si>
  <si>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</si>
  <si>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</si>
  <si>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</si>
  <si>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</si>
  <si>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</si>
  <si>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</si>
  <si>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</si>
  <si>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</si>
  <si>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</si>
  <si>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</si>
  <si>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</si>
  <si>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</si>
  <si>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</si>
  <si>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</si>
  <si>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</si>
  <si>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</si>
  <si>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</si>
  <si>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</si>
  <si>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</si>
  <si>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</si>
  <si>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</si>
  <si>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</si>
  <si>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</si>
  <si>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</si>
  <si>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</si>
  <si>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</si>
  <si>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</si>
  <si>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</si>
  <si>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</si>
  <si>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</si>
  <si>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</si>
  <si>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</si>
  <si>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</si>
  <si>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</si>
  <si>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</si>
  <si>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</si>
  <si>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</si>
  <si>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</si>
  <si>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</si>
  <si>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</si>
  <si>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</si>
  <si>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</si>
  <si>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</si>
  <si>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</si>
  <si>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</si>
  <si>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</si>
  <si>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</si>
  <si>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</si>
  <si>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</si>
  <si>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</si>
  <si>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</si>
  <si>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</si>
  <si>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</si>
  <si>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</si>
  <si>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</si>
  <si>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</si>
  <si>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</si>
  <si>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</si>
  <si>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</si>
  <si>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</si>
  <si>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</si>
  <si>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</si>
  <si>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</si>
  <si>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</si>
  <si>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</si>
  <si>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</si>
  <si>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</si>
  <si>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</si>
  <si>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</si>
  <si>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</si>
  <si>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</si>
  <si>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</si>
  <si>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</si>
  <si>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</si>
  <si>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</si>
  <si>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</si>
  <si>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</si>
  <si>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</si>
  <si>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</si>
  <si>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</si>
  <si>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</si>
  <si>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</si>
  <si>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</si>
  <si>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</si>
  <si>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</si>
  <si>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</si>
  <si>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</si>
  <si>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</si>
  <si>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</si>
  <si>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</si>
  <si>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</si>
  <si>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</si>
  <si>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</si>
  <si>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</si>
  <si>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</si>
  <si>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</si>
  <si>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</si>
  <si>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</si>
  <si>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</si>
  <si>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</si>
  <si>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</si>
  <si>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</si>
  <si>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</si>
  <si>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</si>
  <si>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</si>
  <si>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</si>
  <si>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</si>
  <si>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</si>
  <si>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</si>
  <si>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</si>
  <si>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</si>
  <si>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</si>
  <si>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</si>
  <si>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</si>
  <si>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</si>
  <si>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</si>
  <si>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</si>
  <si>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</si>
  <si>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</si>
  <si>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</si>
  <si>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</si>
  <si>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</si>
  <si>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</si>
  <si>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</si>
  <si>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</si>
  <si>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</si>
  <si>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</si>
  <si>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</si>
  <si>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</si>
  <si>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</si>
  <si>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</si>
  <si>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</si>
  <si>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</si>
  <si>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</si>
  <si>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</si>
  <si>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</si>
  <si>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</si>
  <si>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</si>
  <si>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</si>
  <si>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</si>
  <si>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</si>
  <si>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</si>
  <si>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</si>
  <si>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</si>
  <si>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</si>
  <si>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</si>
  <si>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</si>
  <si>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</si>
  <si>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</si>
  <si>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</si>
  <si>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</si>
  <si>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</si>
  <si>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</si>
  <si>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</si>
  <si>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</si>
  <si>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</si>
  <si>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</si>
  <si>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</si>
  <si>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</si>
  <si>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</si>
  <si>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</si>
  <si>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</si>
  <si>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</si>
  <si>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</si>
  <si>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</si>
  <si>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</si>
  <si>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</si>
  <si>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</si>
  <si>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</si>
  <si>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</si>
  <si>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</si>
  <si>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</si>
  <si>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</si>
  <si>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</si>
  <si>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</si>
  <si>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</si>
  <si>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</si>
  <si>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</si>
  <si>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</si>
  <si>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</si>
  <si>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</si>
  <si>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</si>
  <si>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</si>
  <si>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</si>
  <si>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</si>
  <si>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</si>
  <si>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</si>
  <si>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</si>
  <si>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</si>
  <si>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</si>
  <si>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</si>
  <si>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</si>
  <si>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</si>
  <si>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</si>
  <si>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</si>
  <si>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</si>
  <si>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</si>
  <si>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</si>
  <si>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</si>
  <si>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</si>
  <si>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</si>
  <si>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</si>
  <si>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</si>
  <si>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</si>
  <si>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</si>
  <si>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</si>
  <si>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</si>
  <si>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</si>
  <si>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</si>
  <si>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</si>
  <si>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</si>
  <si>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</si>
  <si>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</si>
  <si>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</si>
  <si>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</si>
  <si>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</si>
  <si>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</si>
  <si>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</si>
  <si>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</si>
  <si>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</si>
  <si>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</si>
  <si>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</si>
  <si>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</si>
  <si>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</si>
  <si>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</si>
  <si>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</si>
  <si>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</si>
  <si>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</si>
  <si>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</si>
  <si>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</si>
  <si>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</si>
  <si>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</si>
  <si>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</si>
  <si>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</si>
  <si>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</si>
  <si>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</si>
  <si>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</si>
  <si>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</si>
  <si>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</si>
  <si>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</si>
  <si>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</si>
  <si>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</si>
  <si>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</si>
  <si>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</si>
  <si>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</si>
  <si>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</si>
  <si>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</si>
  <si>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</si>
  <si>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</si>
  <si>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</si>
  <si>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</si>
  <si>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</si>
  <si>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</si>
  <si>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</si>
  <si>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</si>
  <si>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</si>
  <si>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</si>
  <si>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</si>
  <si>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</si>
  <si>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</si>
  <si>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</si>
  <si>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</si>
  <si>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</si>
  <si>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</si>
  <si>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</si>
  <si>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</si>
  <si>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</si>
  <si>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</si>
  <si>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</si>
  <si>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</si>
  <si>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</si>
  <si>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</si>
  <si>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</si>
  <si>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</si>
  <si>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</si>
  <si>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</si>
  <si>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</si>
  <si>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</si>
  <si>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</si>
  <si>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</si>
  <si>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</si>
  <si>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</si>
  <si>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</si>
  <si>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</si>
  <si>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</si>
  <si>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</si>
  <si>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</si>
  <si>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</si>
  <si>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</si>
  <si>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</si>
  <si>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</si>
  <si>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</si>
  <si>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</si>
  <si>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</si>
  <si>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</si>
  <si>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</si>
  <si>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</si>
  <si>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</si>
  <si>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</si>
  <si>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</si>
  <si>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</si>
  <si>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</si>
  <si>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</si>
  <si>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</si>
  <si>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</si>
  <si>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</si>
  <si>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</si>
  <si>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</si>
  <si>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</si>
  <si>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</si>
  <si>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</si>
  <si>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</si>
  <si>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</si>
  <si>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</si>
  <si>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</si>
  <si>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</si>
  <si>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</si>
  <si>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</si>
  <si>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</si>
  <si>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</si>
  <si>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</si>
  <si>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</si>
  <si>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</si>
  <si>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</si>
  <si>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</si>
  <si>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</si>
  <si>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</si>
  <si>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</si>
  <si>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</si>
  <si>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</si>
  <si>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</si>
  <si>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</si>
  <si>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</si>
  <si>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</si>
  <si>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</si>
  <si>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</si>
  <si>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</si>
  <si>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</si>
  <si>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</si>
  <si>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</si>
  <si>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</si>
  <si>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</si>
  <si>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</si>
  <si>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</si>
  <si>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</si>
  <si>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</si>
  <si>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</si>
  <si>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</si>
  <si>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</si>
  <si>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</si>
  <si>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</si>
  <si>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</si>
  <si>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</si>
  <si>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</si>
  <si>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</si>
  <si>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</si>
  <si>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</si>
  <si>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</si>
  <si>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</si>
  <si>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</si>
  <si>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</si>
  <si>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</si>
  <si>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</si>
  <si>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</si>
  <si>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</si>
  <si>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</si>
  <si>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</si>
  <si>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</si>
  <si>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</si>
  <si>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</si>
  <si>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</si>
  <si>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</si>
  <si>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</si>
  <si>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</si>
  <si>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</si>
  <si>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</si>
  <si>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</si>
  <si>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</si>
  <si>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</si>
  <si>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</si>
  <si>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</si>
  <si>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</si>
  <si>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</si>
  <si>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</si>
  <si>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</si>
  <si>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</si>
  <si>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</si>
  <si>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</si>
  <si>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</si>
  <si>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</si>
  <si>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</si>
  <si>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</si>
  <si>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</si>
  <si>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</si>
  <si>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</si>
  <si>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</si>
  <si>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</si>
  <si>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</si>
  <si>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</si>
  <si>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</si>
  <si>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</si>
  <si>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</si>
  <si>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</si>
  <si>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</si>
  <si>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</si>
  <si>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</si>
  <si>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</si>
  <si>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</si>
  <si>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</si>
  <si>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</si>
  <si>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</si>
  <si>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</si>
  <si>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</si>
  <si>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</si>
  <si>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</si>
  <si>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</si>
  <si>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</si>
  <si>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</si>
  <si>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</si>
  <si>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</si>
  <si>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</si>
  <si>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</si>
  <si>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</si>
  <si>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</si>
  <si>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</si>
  <si>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</si>
  <si>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</si>
  <si>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</si>
  <si>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</si>
  <si>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</si>
  <si>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</si>
  <si>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</si>
  <si>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</si>
  <si>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</si>
  <si>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</si>
  <si>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</si>
  <si>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</si>
  <si>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</si>
  <si>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</si>
  <si>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</si>
  <si>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</si>
  <si>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</si>
  <si>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</si>
  <si>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</si>
  <si>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</si>
  <si>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</si>
  <si>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</si>
  <si>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</si>
  <si>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</si>
  <si>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</si>
  <si>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</si>
  <si>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</si>
  <si>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</si>
  <si>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</si>
  <si>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</si>
  <si>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</si>
  <si>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</si>
  <si>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</si>
  <si>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</si>
  <si>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</si>
  <si>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</si>
  <si>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</si>
  <si>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</si>
  <si>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</si>
  <si>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</si>
  <si>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</si>
  <si>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</si>
  <si>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</si>
  <si>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</si>
  <si>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</si>
  <si>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</si>
  <si>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</si>
  <si>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</si>
  <si>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</si>
  <si>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</si>
  <si>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</si>
  <si>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</si>
  <si>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</si>
  <si>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</si>
  <si>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</si>
  <si>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</si>
  <si>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</si>
  <si>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</si>
  <si>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</si>
  <si>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</si>
  <si>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</si>
  <si>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</si>
  <si>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</si>
  <si>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</si>
  <si>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</si>
  <si>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</si>
  <si>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</si>
  <si>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</si>
  <si>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</si>
  <si>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</si>
  <si>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</si>
  <si>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</si>
  <si>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</si>
  <si>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</si>
  <si>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</si>
  <si>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</si>
  <si>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</si>
  <si>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</si>
  <si>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</si>
  <si>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</si>
  <si>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</si>
  <si>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</si>
  <si>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</si>
  <si>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</si>
  <si>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</si>
  <si>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</si>
  <si>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</si>
  <si>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</si>
  <si>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</si>
  <si>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</si>
  <si>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</si>
  <si>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</si>
  <si>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</si>
  <si>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</si>
  <si>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</si>
  <si>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</si>
  <si>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</si>
  <si>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</si>
  <si>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</si>
  <si>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</si>
  <si>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</si>
  <si>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</si>
  <si>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</si>
  <si>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</si>
  <si>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</si>
  <si>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</si>
  <si>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</si>
  <si>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</si>
  <si>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</si>
  <si>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</si>
  <si>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</si>
  <si>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</si>
  <si>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</si>
  <si>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</si>
  <si>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</si>
  <si>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</si>
  <si>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</si>
  <si>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</si>
  <si>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</si>
  <si>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</si>
  <si>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</si>
  <si>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</si>
  <si>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</si>
  <si>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</si>
  <si>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</si>
  <si>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</si>
  <si>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</si>
  <si>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</si>
  <si>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</si>
  <si>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</si>
  <si>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</si>
  <si>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</si>
  <si>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</si>
  <si>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</si>
  <si>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</si>
  <si>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</si>
  <si>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</si>
  <si>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</si>
  <si>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</si>
  <si>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</si>
  <si>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</si>
  <si>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</si>
  <si>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</si>
  <si>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</si>
  <si>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</si>
  <si>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</si>
  <si>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</si>
  <si>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</si>
  <si>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</si>
  <si>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</si>
  <si>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</si>
  <si>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</si>
  <si>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</si>
  <si>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</si>
  <si>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</si>
  <si>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</si>
  <si>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</si>
  <si>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</si>
  <si>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</si>
  <si>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</si>
  <si>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</si>
  <si>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</si>
  <si>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</si>
  <si>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</si>
  <si>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</si>
  <si>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</si>
  <si>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</si>
  <si>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</si>
  <si>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</si>
  <si>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</si>
  <si>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</si>
  <si>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</si>
  <si>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</si>
  <si>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</si>
  <si>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</si>
  <si>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</si>
  <si>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</si>
  <si>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</si>
  <si>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</si>
  <si>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</si>
  <si>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</si>
  <si>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</si>
  <si>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</si>
  <si>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</si>
  <si>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</si>
  <si>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</si>
  <si>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</si>
  <si>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</si>
  <si>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</si>
  <si>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</si>
  <si>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</si>
  <si>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</si>
  <si>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</si>
  <si>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</si>
  <si>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</si>
  <si>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</si>
  <si>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</si>
  <si>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</si>
  <si>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</si>
  <si>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</si>
  <si>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</si>
  <si>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</si>
  <si>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</si>
  <si>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</si>
  <si>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</si>
  <si>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</si>
  <si>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</si>
  <si>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</si>
  <si>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</si>
  <si>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</si>
  <si>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</si>
  <si>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</si>
  <si>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</si>
  <si>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</si>
  <si>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</si>
  <si>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</si>
  <si>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</si>
  <si>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</si>
  <si>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</si>
  <si>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</si>
  <si>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</si>
  <si>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</si>
  <si>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</si>
  <si>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</si>
  <si>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</si>
  <si>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</si>
  <si>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</si>
  <si>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</si>
  <si>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</si>
  <si>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</si>
  <si>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</si>
  <si>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</si>
  <si>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</si>
  <si>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</si>
  <si>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</si>
  <si>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</si>
  <si>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</si>
  <si>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</si>
  <si>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</si>
  <si>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</si>
  <si>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</si>
  <si>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</si>
  <si>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</si>
  <si>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</si>
  <si>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</si>
  <si>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</si>
  <si>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</si>
  <si>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</si>
  <si>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</si>
  <si>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</si>
  <si>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</si>
  <si>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</si>
  <si>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</si>
  <si>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</si>
  <si>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</si>
  <si>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</si>
  <si>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</si>
  <si>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</si>
  <si>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</si>
  <si>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</si>
  <si>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</si>
  <si>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</si>
  <si>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</si>
  <si>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</si>
  <si>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</si>
  <si>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</si>
  <si>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</si>
  <si>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</si>
  <si>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</si>
  <si>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</si>
  <si>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</si>
  <si>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</si>
  <si>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</si>
  <si>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</si>
  <si>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</si>
  <si>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</si>
  <si>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</si>
  <si>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</si>
  <si>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</si>
  <si>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</si>
  <si>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</si>
  <si>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</si>
  <si>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</si>
  <si>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</si>
  <si>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</si>
  <si>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</si>
  <si>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</si>
  <si>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</si>
  <si>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</si>
  <si>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</si>
  <si>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</si>
  <si>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</si>
  <si>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</si>
  <si>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</si>
  <si>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</si>
  <si>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</si>
  <si>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</si>
  <si>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</si>
  <si>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</si>
  <si>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</si>
  <si>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</si>
  <si>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</si>
  <si>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</si>
  <si>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</si>
  <si>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</si>
  <si>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</si>
  <si>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</si>
  <si>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</si>
  <si>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</si>
  <si>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</si>
  <si>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</si>
  <si>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</si>
  <si>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</si>
  <si>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</si>
  <si>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</si>
  <si>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</si>
  <si>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</si>
  <si>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</si>
  <si>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</si>
  <si>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</si>
  <si>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</si>
  <si>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</si>
  <si>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</si>
  <si>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</si>
  <si>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</si>
  <si>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</si>
  <si>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</si>
  <si>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</si>
  <si>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</si>
  <si>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</si>
  <si>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</si>
  <si>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</si>
  <si>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</si>
  <si>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</si>
  <si>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</si>
  <si>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</si>
  <si>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</si>
  <si>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</si>
  <si>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</si>
  <si>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</si>
  <si>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</si>
  <si>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</si>
  <si>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</si>
  <si>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</si>
  <si>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</si>
  <si>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</si>
  <si>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</si>
  <si>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</si>
  <si>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</si>
  <si>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</si>
  <si>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</si>
  <si>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</si>
  <si>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</si>
  <si>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</si>
  <si>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</si>
  <si>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</si>
  <si>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</si>
  <si>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</si>
  <si>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</si>
  <si>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</si>
  <si>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</si>
  <si>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</si>
  <si>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</si>
  <si>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</si>
  <si>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</si>
  <si>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</si>
  <si>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</si>
  <si>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</si>
  <si>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</si>
  <si>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</si>
  <si>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</si>
  <si>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</si>
  <si>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</si>
  <si>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</si>
  <si>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</si>
  <si>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</si>
  <si>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</si>
  <si>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</si>
  <si>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</si>
  <si>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</si>
  <si>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</si>
  <si>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</si>
  <si>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</si>
  <si>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</si>
  <si>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</si>
  <si>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</si>
  <si>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</si>
  <si>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</si>
  <si>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</si>
  <si>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</si>
  <si>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</si>
  <si>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</si>
  <si>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</si>
  <si>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</si>
  <si>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</si>
  <si>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</si>
  <si>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</si>
  <si>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</si>
  <si>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</si>
  <si>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</si>
  <si>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</si>
  <si>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</si>
  <si>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</si>
  <si>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</si>
  <si>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</si>
  <si>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</si>
  <si>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</si>
  <si>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</si>
  <si>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</si>
  <si>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</si>
  <si>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</si>
  <si>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</si>
  <si>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</si>
  <si>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</si>
  <si>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</si>
  <si>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</si>
  <si>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</si>
  <si>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</si>
  <si>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</si>
  <si>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</si>
  <si>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</si>
  <si>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</si>
  <si>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</si>
  <si>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</si>
  <si>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</si>
  <si>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</si>
  <si>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</si>
  <si>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</si>
  <si>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</si>
  <si>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</si>
  <si>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</si>
  <si>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</si>
  <si>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</si>
  <si>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</si>
  <si>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</si>
  <si>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</si>
  <si>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</si>
  <si>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</si>
  <si>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</si>
  <si>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</si>
  <si>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</si>
  <si>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</si>
  <si>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</si>
  <si>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</si>
  <si>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</si>
  <si>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</si>
  <si>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</si>
  <si>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</si>
  <si>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</si>
  <si>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</si>
  <si>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</si>
  <si>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</si>
  <si>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</si>
  <si>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</si>
  <si>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</si>
  <si>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</si>
  <si>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</si>
  <si>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</si>
  <si>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</si>
  <si>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</si>
  <si>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</si>
  <si>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</si>
  <si>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</si>
  <si>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</si>
  <si>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</si>
  <si>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</si>
  <si>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</si>
  <si>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</si>
  <si>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</si>
  <si>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</si>
  <si>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</si>
  <si>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</si>
  <si>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</si>
  <si>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</si>
  <si>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</si>
  <si>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</si>
  <si>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</si>
  <si>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</si>
  <si>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</si>
  <si>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</si>
  <si>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</si>
  <si>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</si>
  <si>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</si>
  <si>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</si>
  <si>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</si>
  <si>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</si>
  <si>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</si>
  <si>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</si>
  <si>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</si>
  <si>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</si>
  <si>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</si>
  <si>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</si>
  <si>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</si>
  <si>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</si>
  <si>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</si>
  <si>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</si>
  <si>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</si>
  <si>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</si>
  <si>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</si>
  <si>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</si>
  <si>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</si>
  <si>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</si>
  <si>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</si>
  <si>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</si>
  <si>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</si>
  <si>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</si>
  <si>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</si>
  <si>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</si>
  <si>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</si>
  <si>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</si>
  <si>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</si>
  <si>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</si>
  <si>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</si>
  <si>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</si>
  <si>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</si>
  <si>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</si>
  <si>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</si>
  <si>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</si>
  <si>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</si>
  <si>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</si>
  <si>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</si>
  <si>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</si>
  <si>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</si>
  <si>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</si>
  <si>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</si>
  <si>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</si>
  <si>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</si>
  <si>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</si>
  <si>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</si>
  <si>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</si>
  <si>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</si>
  <si>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</si>
  <si>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</si>
  <si>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</si>
  <si>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</si>
  <si>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</si>
  <si>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</si>
  <si>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</si>
  <si>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</si>
  <si>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</si>
  <si>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</si>
  <si>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</si>
  <si>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</si>
  <si>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</si>
  <si>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</si>
  <si>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</si>
  <si>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</si>
  <si>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</si>
  <si>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</si>
  <si>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</si>
  <si>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</si>
  <si>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</si>
  <si>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</si>
  <si>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</si>
  <si>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</si>
  <si>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</si>
  <si>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</si>
  <si>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</si>
  <si>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</si>
  <si>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</si>
  <si>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</si>
  <si>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</si>
  <si>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</si>
  <si>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</si>
  <si>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</si>
  <si>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</si>
  <si>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</si>
  <si>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</si>
  <si>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</si>
  <si>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</si>
  <si>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</si>
  <si>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</si>
  <si>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</si>
  <si>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</si>
  <si>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</si>
  <si>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</si>
  <si>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</si>
  <si>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</si>
  <si>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</si>
  <si>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</si>
  <si>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</si>
  <si>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</si>
  <si>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</si>
  <si>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</si>
  <si>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</si>
  <si>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</si>
  <si>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</si>
  <si>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</si>
  <si>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</si>
  <si>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</si>
  <si>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</si>
  <si>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</si>
  <si>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</si>
  <si>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</si>
  <si>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</si>
  <si>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</si>
  <si>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</si>
  <si>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</si>
  <si>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</si>
  <si>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</si>
  <si>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</si>
  <si>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</si>
  <si>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</si>
  <si>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</si>
  <si>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</si>
  <si>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</si>
  <si>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</si>
  <si>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</si>
  <si>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</si>
  <si>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</si>
  <si>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</si>
  <si>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</si>
  <si>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</si>
  <si>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</si>
  <si>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</si>
  <si>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</si>
  <si>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</si>
  <si>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</si>
  <si>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</si>
  <si>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</si>
  <si>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</si>
  <si>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</si>
  <si>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</si>
  <si>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</si>
  <si>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</si>
  <si>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</si>
  <si>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</si>
  <si>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</si>
  <si>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</si>
  <si>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</si>
  <si>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</si>
  <si>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</si>
  <si>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</si>
  <si>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</si>
  <si>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</si>
  <si>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</si>
  <si>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</si>
  <si>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</si>
  <si>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</si>
  <si>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</si>
  <si>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</si>
  <si>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</si>
  <si>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</si>
  <si>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</si>
  <si>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</si>
  <si>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</si>
  <si>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</si>
  <si>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</si>
  <si>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</si>
  <si>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</si>
  <si>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</si>
  <si>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</si>
  <si>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</si>
  <si>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</si>
  <si>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</si>
  <si>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</si>
  <si>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</si>
  <si>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</si>
  <si>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</si>
  <si>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</si>
  <si>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</si>
  <si>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</si>
  <si>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</si>
  <si>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</si>
  <si>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</si>
  <si>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</si>
  <si>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</si>
  <si>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</si>
  <si>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</si>
  <si>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</si>
  <si>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</si>
  <si>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</si>
  <si>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</si>
  <si>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</si>
  <si>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</si>
  <si>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</si>
  <si>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</si>
  <si>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</si>
  <si>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</si>
  <si>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</si>
  <si>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</si>
  <si>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</si>
  <si>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</si>
  <si>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</si>
  <si>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</si>
  <si>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</si>
  <si>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</si>
  <si>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</si>
  <si>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</si>
  <si>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</si>
  <si>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</si>
  <si>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</si>
  <si>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</si>
  <si>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</si>
  <si>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</si>
  <si>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</si>
  <si>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</si>
  <si>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</si>
  <si>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</si>
  <si>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</si>
  <si>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</si>
  <si>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</si>
  <si>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</si>
  <si>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</si>
  <si>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</si>
  <si>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</si>
  <si>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</si>
  <si>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</si>
  <si>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</si>
  <si>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</si>
  <si>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</si>
  <si>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</si>
  <si>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</si>
  <si>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</si>
  <si>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</si>
  <si>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</si>
  <si>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</si>
  <si>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</si>
  <si>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</si>
  <si>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</si>
  <si>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</si>
  <si>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</si>
  <si>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</si>
  <si>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</si>
  <si>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</si>
  <si>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</si>
  <si>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</si>
  <si>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</si>
  <si>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</si>
  <si>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</si>
  <si>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</si>
  <si>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</si>
  <si>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</si>
  <si>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</si>
  <si>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</si>
  <si>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</si>
  <si>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</si>
  <si>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</si>
  <si>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</si>
  <si>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</si>
  <si>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</si>
  <si>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</si>
  <si>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</si>
  <si>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</si>
  <si>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</si>
  <si>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</si>
  <si>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</si>
  <si>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</si>
  <si>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</si>
  <si>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</si>
  <si>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</si>
  <si>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</si>
  <si>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</si>
  <si>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</si>
  <si>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</si>
  <si>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</si>
  <si>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</si>
  <si>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</si>
  <si>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</si>
  <si>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</si>
  <si>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</si>
  <si>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</si>
  <si>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</si>
  <si>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</si>
  <si>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</si>
  <si>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</si>
  <si>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</si>
  <si>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</si>
  <si>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</si>
  <si>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</si>
  <si>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</si>
  <si>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</si>
  <si>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</si>
  <si>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</si>
  <si>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</si>
  <si>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</si>
  <si>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</si>
  <si>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</si>
  <si>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</si>
  <si>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</si>
  <si>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</si>
  <si>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</si>
  <si>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</si>
  <si>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</si>
  <si>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</si>
  <si>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</si>
  <si>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</si>
  <si>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</si>
  <si>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</si>
  <si>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</si>
  <si>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</si>
  <si>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</si>
  <si>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</si>
  <si>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</si>
  <si>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</si>
  <si>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</si>
  <si>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</si>
  <si>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</si>
  <si>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</si>
  <si>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</si>
  <si>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</si>
  <si>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</si>
  <si>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</si>
  <si>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</si>
  <si>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</si>
  <si>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</si>
  <si>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</si>
  <si>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</si>
  <si>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</si>
  <si>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</si>
  <si>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</si>
  <si>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</si>
  <si>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</si>
  <si>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</si>
  <si>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</si>
  <si>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</si>
  <si>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</si>
  <si>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</si>
  <si>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</si>
  <si>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</si>
  <si>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</si>
  <si>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</si>
  <si>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</si>
  <si>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</si>
  <si>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</si>
  <si>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</si>
  <si>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</si>
  <si>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</si>
  <si>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</si>
  <si>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</si>
  <si>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</si>
  <si>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</si>
  <si>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</si>
  <si>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</si>
  <si>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</si>
  <si>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</si>
  <si>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</si>
  <si>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</si>
  <si>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</si>
  <si>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</si>
  <si>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</si>
  <si>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</si>
  <si>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</si>
  <si>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</si>
  <si>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</si>
  <si>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</si>
  <si>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</si>
  <si>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</si>
  <si>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</si>
  <si>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</si>
  <si>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</si>
  <si>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</si>
  <si>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</si>
  <si>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</si>
  <si>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</si>
  <si>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</si>
  <si>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</si>
  <si>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</si>
  <si>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</si>
  <si>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</si>
  <si>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</si>
  <si>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</si>
  <si>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</si>
  <si>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</si>
  <si>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</si>
  <si>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</si>
  <si>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</si>
  <si>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</si>
  <si>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</si>
  <si>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</si>
  <si>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</si>
  <si>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</si>
  <si>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</si>
  <si>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</si>
  <si>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</si>
  <si>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</si>
  <si>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</si>
  <si>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</si>
  <si>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</si>
  <si>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</si>
  <si>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</si>
  <si>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</si>
  <si>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</si>
  <si>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</si>
  <si>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</si>
  <si>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</si>
  <si>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</si>
  <si>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</si>
  <si>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</si>
  <si>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</si>
  <si>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</si>
  <si>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</si>
  <si>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</si>
  <si>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</si>
  <si>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</si>
  <si>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</si>
  <si>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</si>
  <si>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</si>
  <si>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</si>
  <si>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</si>
  <si>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</si>
  <si>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</si>
  <si>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</si>
  <si>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</si>
  <si>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</si>
  <si>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</si>
  <si>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</si>
  <si>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</si>
  <si>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</si>
  <si>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</si>
  <si>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</si>
  <si>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</si>
  <si>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</si>
  <si>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</si>
  <si>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</si>
  <si>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</si>
  <si>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</si>
  <si>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</si>
  <si>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</si>
  <si>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</si>
  <si>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</si>
  <si>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</si>
  <si>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</si>
  <si>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</si>
  <si>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</si>
  <si>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</si>
  <si>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</si>
  <si>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</si>
  <si>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</si>
  <si>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</si>
  <si>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</si>
  <si>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</si>
  <si>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</si>
  <si>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</si>
  <si>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</si>
  <si>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</si>
  <si>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</si>
  <si>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</si>
  <si>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</si>
  <si>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</si>
  <si>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</si>
  <si>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</si>
  <si>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</si>
  <si>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</si>
  <si>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</si>
  <si>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</si>
  <si>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</si>
  <si>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</si>
  <si>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</si>
  <si>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</si>
  <si>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</si>
  <si>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</si>
  <si>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</si>
  <si>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</si>
  <si>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</si>
  <si>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</si>
  <si>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</si>
  <si>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</si>
  <si>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</si>
  <si>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</si>
  <si>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</si>
  <si>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</si>
  <si>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</si>
  <si>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</si>
  <si>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</si>
  <si>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</si>
  <si>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</si>
  <si>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</si>
  <si>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</si>
  <si>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</si>
  <si>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</si>
  <si>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</si>
  <si>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</si>
  <si>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</si>
  <si>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</si>
  <si>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</si>
  <si>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</si>
  <si>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</si>
  <si>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</si>
  <si>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</si>
  <si>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</si>
  <si>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</si>
  <si>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</si>
  <si>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</si>
  <si>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</si>
  <si>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</si>
  <si>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</si>
  <si>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</si>
  <si>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</si>
  <si>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</si>
  <si>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</si>
  <si>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</si>
  <si>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</si>
  <si>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</si>
  <si>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</si>
  <si>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</si>
  <si>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</si>
  <si>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</si>
  <si>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</si>
  <si>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</si>
  <si>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</si>
  <si>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</si>
  <si>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</si>
  <si>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</si>
  <si>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</si>
  <si>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</si>
  <si>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</si>
  <si>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</si>
  <si>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</si>
  <si>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</si>
  <si>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</si>
  <si>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</si>
  <si>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</si>
  <si>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</si>
  <si>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</si>
  <si>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</si>
  <si>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</si>
  <si>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</si>
  <si>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</si>
  <si>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</si>
  <si>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</si>
  <si>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</si>
  <si>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</si>
  <si>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</si>
  <si>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</si>
  <si>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</si>
  <si>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</si>
  <si>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</si>
  <si>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</si>
  <si>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</si>
  <si>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</si>
  <si>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</si>
  <si>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</si>
  <si>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</si>
  <si>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</si>
  <si>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</si>
  <si>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</si>
  <si>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</si>
  <si>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</si>
  <si>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</si>
  <si>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</si>
  <si>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</si>
  <si>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</si>
  <si>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</si>
  <si>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</si>
  <si>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</si>
  <si>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</si>
  <si>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</si>
  <si>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</si>
  <si>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</si>
  <si>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</si>
  <si>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</si>
  <si>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</si>
  <si>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</si>
  <si>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</si>
  <si>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</si>
  <si>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</si>
  <si>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</si>
  <si>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</si>
  <si>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</si>
  <si>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</si>
  <si>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</si>
  <si>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</si>
  <si>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</si>
  <si>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</si>
  <si>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</si>
  <si>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</si>
  <si>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</si>
  <si>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</si>
  <si>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</si>
  <si>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</si>
  <si>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</si>
  <si>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</si>
  <si>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</si>
  <si>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</si>
  <si>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</si>
  <si>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</si>
  <si>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</si>
  <si>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</si>
  <si>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</si>
  <si>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</si>
  <si>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</si>
  <si>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</si>
  <si>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</si>
  <si>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</si>
  <si>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</si>
  <si>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</si>
  <si>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</si>
  <si>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</si>
  <si>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</si>
  <si>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</si>
  <si>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</si>
  <si>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</si>
  <si>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</si>
  <si>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</si>
  <si>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</si>
  <si>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</si>
  <si>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</si>
  <si>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</si>
  <si>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</si>
  <si>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</si>
  <si>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</si>
  <si>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</si>
  <si>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</si>
  <si>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</si>
  <si>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</si>
  <si>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</si>
  <si>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</si>
  <si>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</si>
  <si>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</si>
  <si>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</si>
  <si>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</si>
  <si>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</si>
  <si>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</si>
  <si>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</si>
  <si>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</si>
  <si>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</si>
  <si>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</si>
  <si>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</si>
  <si>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</si>
  <si>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</si>
  <si>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</si>
  <si>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</si>
  <si>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</si>
  <si>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</si>
  <si>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</si>
  <si>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</si>
  <si>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</si>
  <si>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</si>
  <si>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</si>
  <si>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</si>
  <si>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</si>
  <si>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</si>
  <si>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</si>
  <si>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</si>
  <si>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</si>
  <si>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</si>
  <si>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</si>
  <si>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</si>
  <si>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</si>
  <si>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</si>
  <si>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</si>
  <si>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</si>
  <si>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</si>
  <si>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</si>
  <si>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</si>
  <si>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</si>
  <si>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</si>
  <si>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</si>
  <si>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</si>
  <si>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</si>
  <si>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</si>
  <si>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</si>
  <si>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</si>
  <si>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</si>
  <si>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</si>
  <si>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</si>
  <si>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</si>
  <si>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</si>
  <si>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</si>
  <si>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</si>
  <si>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</si>
  <si>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</si>
  <si>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</si>
  <si>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</si>
  <si>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</si>
  <si>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</si>
  <si>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</si>
  <si>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</si>
  <si>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</si>
  <si>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</si>
  <si>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</si>
  <si>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</si>
  <si>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</si>
  <si>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</si>
  <si>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</si>
  <si>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</si>
  <si>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</si>
  <si>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</si>
  <si>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</si>
  <si>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</si>
  <si>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</si>
  <si>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</si>
  <si>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</si>
  <si>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</si>
  <si>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</si>
  <si>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</si>
  <si>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</si>
  <si>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</si>
  <si>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</si>
  <si>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</si>
  <si>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</si>
  <si>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</si>
  <si>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</si>
  <si>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</si>
  <si>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</si>
  <si>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</si>
  <si>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</si>
  <si>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</si>
  <si>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</si>
  <si>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</si>
  <si>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</si>
  <si>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</si>
  <si>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</si>
  <si>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</si>
  <si>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</si>
  <si>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</si>
  <si>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</si>
  <si>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</si>
  <si>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</si>
  <si>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</si>
  <si>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</si>
  <si>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</si>
  <si>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</si>
  <si>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</si>
  <si>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</si>
  <si>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</si>
  <si>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</si>
  <si>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</si>
  <si>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</si>
  <si>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</si>
  <si>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</si>
  <si>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</si>
  <si>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</si>
  <si>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</si>
  <si>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</si>
  <si>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</si>
  <si>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</si>
  <si>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</si>
  <si>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</si>
  <si>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</si>
  <si>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</si>
  <si>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</si>
  <si>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</si>
  <si>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</si>
  <si>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</si>
  <si>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</si>
  <si>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</si>
  <si>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</si>
  <si>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</si>
  <si>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</si>
  <si>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</si>
  <si>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</si>
  <si>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</si>
  <si>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</si>
  <si>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</si>
  <si>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</si>
  <si>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</si>
  <si>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</si>
  <si>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</si>
  <si>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</si>
  <si>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</si>
  <si>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</si>
  <si>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</si>
  <si>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</si>
  <si>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</si>
  <si>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</si>
  <si>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</si>
  <si>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</si>
  <si>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</si>
  <si>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</si>
  <si>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</si>
  <si>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</si>
  <si>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</si>
  <si>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</si>
  <si>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</si>
  <si>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</si>
  <si>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</si>
  <si>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</si>
  <si>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</si>
  <si>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</si>
  <si>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</si>
  <si>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</si>
  <si>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</si>
  <si>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</si>
  <si>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</si>
  <si>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</si>
  <si>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</si>
  <si>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</si>
  <si>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</si>
  <si>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</si>
  <si>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</si>
  <si>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</si>
  <si>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</si>
  <si>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</si>
  <si>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</si>
  <si>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</si>
  <si>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</si>
  <si>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</si>
  <si>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</si>
  <si>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</si>
  <si>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</si>
  <si>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</si>
  <si>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</si>
  <si>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</si>
  <si>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</si>
  <si>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</si>
  <si>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</si>
  <si>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</si>
  <si>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</si>
  <si>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</si>
  <si>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</si>
  <si>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</si>
  <si>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</si>
  <si>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</si>
  <si>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</si>
  <si>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</si>
  <si>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</si>
  <si>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</si>
  <si>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</si>
  <si>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</si>
  <si>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</si>
  <si>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</si>
  <si>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</si>
  <si>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</si>
  <si>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</si>
  <si>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</si>
  <si>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</si>
  <si>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</si>
  <si>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</si>
  <si>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</si>
  <si>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</si>
  <si>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</si>
  <si>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</si>
  <si>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</si>
  <si>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</si>
  <si>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</si>
  <si>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</si>
  <si>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</si>
  <si>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</si>
  <si>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</si>
  <si>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</si>
  <si>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</si>
  <si>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</si>
  <si>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</si>
  <si>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</si>
  <si>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</si>
  <si>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</si>
  <si>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</si>
  <si>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</si>
  <si>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</si>
  <si>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</si>
  <si>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</si>
  <si>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</si>
  <si>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</si>
  <si>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</si>
  <si>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</si>
  <si>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</si>
  <si>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</si>
  <si>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</si>
  <si>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</si>
  <si>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</si>
  <si>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</si>
  <si>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</si>
  <si>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</si>
  <si>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</si>
  <si>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</si>
  <si>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</si>
  <si>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</si>
  <si>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</si>
  <si>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</si>
  <si>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</si>
  <si>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</si>
  <si>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</si>
  <si>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</si>
  <si>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</si>
  <si>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</si>
  <si>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</si>
  <si>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</si>
  <si>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</si>
  <si>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</si>
  <si>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</si>
  <si>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</si>
  <si>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</si>
  <si>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</si>
  <si>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</si>
  <si>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</si>
  <si>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</si>
  <si>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</si>
  <si>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</si>
  <si>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</si>
  <si>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</si>
  <si>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</si>
  <si>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</si>
  <si>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</si>
  <si>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</si>
  <si>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</si>
  <si>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</si>
  <si>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</si>
  <si>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</si>
  <si>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</si>
  <si>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</si>
  <si>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</si>
  <si>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</si>
  <si>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</si>
  <si>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</si>
  <si>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</si>
  <si>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</si>
  <si>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</si>
  <si>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</si>
  <si>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</si>
  <si>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</si>
  <si>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</si>
  <si>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</si>
  <si>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</si>
  <si>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</si>
  <si>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</si>
  <si>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</si>
  <si>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</si>
  <si>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</si>
  <si>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</si>
  <si>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</si>
  <si>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</si>
  <si>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</si>
  <si>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</si>
  <si>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</si>
  <si>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</si>
  <si>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</si>
  <si>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</si>
  <si>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</si>
  <si>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</si>
  <si>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</si>
  <si>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</si>
  <si>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</si>
  <si>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</si>
  <si>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</si>
  <si>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</si>
  <si>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</si>
  <si>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</si>
  <si>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</si>
  <si>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</si>
  <si>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</si>
  <si>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</si>
  <si>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</si>
  <si>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</si>
  <si>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</si>
  <si>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</si>
  <si>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</si>
  <si>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</si>
  <si>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</si>
  <si>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</si>
  <si>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</si>
  <si>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</si>
  <si>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</si>
  <si>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</si>
  <si>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</si>
  <si>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</si>
  <si>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</si>
  <si>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</si>
  <si>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</si>
  <si>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</si>
  <si>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</si>
  <si>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</si>
  <si>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</si>
  <si>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</si>
  <si>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</si>
  <si>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</si>
  <si>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</si>
  <si>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</si>
  <si>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</si>
  <si>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</si>
  <si>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</si>
  <si>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</si>
  <si>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</si>
  <si>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</si>
  <si>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</si>
  <si>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</si>
  <si>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</si>
  <si>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</si>
  <si>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</si>
  <si>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</si>
  <si>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</si>
  <si>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</si>
  <si>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</si>
  <si>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</si>
  <si>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</si>
  <si>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</si>
  <si>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</si>
  <si>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</si>
  <si>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</si>
  <si>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</si>
  <si>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</si>
  <si>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</si>
  <si>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</si>
  <si>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</si>
  <si>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</si>
  <si>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</si>
  <si>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</si>
  <si>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</si>
  <si>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</si>
  <si>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</si>
  <si>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</si>
  <si>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</si>
  <si>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</si>
  <si>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</si>
  <si>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</si>
  <si>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</si>
  <si>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</si>
  <si>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</si>
  <si>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</si>
  <si>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</si>
  <si>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</si>
  <si>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</si>
  <si>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</si>
  <si>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</si>
  <si>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</si>
  <si>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</si>
  <si>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</si>
  <si>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</si>
  <si>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</si>
  <si>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</si>
  <si>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</si>
  <si>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</si>
  <si>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</si>
  <si>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</si>
  <si>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</si>
  <si>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</si>
  <si>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</si>
  <si>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</si>
  <si>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</si>
  <si>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</si>
  <si>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</si>
  <si>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</si>
  <si>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</si>
  <si>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</si>
  <si>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</si>
  <si>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</si>
  <si>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</si>
  <si>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</si>
  <si>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</si>
  <si>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</si>
  <si>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</si>
  <si>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</si>
  <si>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</si>
  <si>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</si>
  <si>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</si>
  <si>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</si>
  <si>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</si>
  <si>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</si>
  <si>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</si>
  <si>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</si>
  <si>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</si>
  <si>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</si>
  <si>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</si>
  <si>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</si>
  <si>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</si>
  <si>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</si>
  <si>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</si>
  <si>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</si>
  <si>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</si>
  <si>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</si>
  <si>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</si>
  <si>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</si>
  <si>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</si>
  <si>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</si>
  <si>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</si>
  <si>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</si>
  <si>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</si>
  <si>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</si>
  <si>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</si>
  <si>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</si>
  <si>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</si>
  <si>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</si>
  <si>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</si>
  <si>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</si>
  <si>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</si>
  <si>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</si>
  <si>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</si>
  <si>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</si>
  <si>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</si>
  <si>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</si>
  <si>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</si>
  <si>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</si>
  <si>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</si>
  <si>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</si>
  <si>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</si>
  <si>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</si>
  <si>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</si>
  <si>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</si>
  <si>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</si>
  <si>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</si>
  <si>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</si>
  <si>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</si>
  <si>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</si>
  <si>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</si>
  <si>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</si>
  <si>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</si>
  <si>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</si>
  <si>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</si>
  <si>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</si>
  <si>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</si>
  <si>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</si>
  <si>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</si>
  <si>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</si>
  <si>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</si>
  <si>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</si>
  <si>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</si>
  <si>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</si>
  <si>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</si>
  <si>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</si>
  <si>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</si>
  <si>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</si>
  <si>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</si>
  <si>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</si>
  <si>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</si>
  <si>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</si>
  <si>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</si>
  <si>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</si>
  <si>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</si>
  <si>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</si>
  <si>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</si>
  <si>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</si>
  <si>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</si>
  <si>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</si>
  <si>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</si>
  <si>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</si>
  <si>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</si>
  <si>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</si>
  <si>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</si>
  <si>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</si>
  <si>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</si>
  <si>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</si>
  <si>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</si>
  <si>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</si>
  <si>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</si>
  <si>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</si>
  <si>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</si>
  <si>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</si>
  <si>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</si>
  <si>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</si>
  <si>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</si>
  <si>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</si>
  <si>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</si>
  <si>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</si>
  <si>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</si>
  <si>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</si>
  <si>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</si>
  <si>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</si>
  <si>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</si>
  <si>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</si>
  <si>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</si>
  <si>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</si>
  <si>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</si>
  <si>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</si>
  <si>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</si>
  <si>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</si>
  <si>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</si>
  <si>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</si>
  <si>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</si>
  <si>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</si>
  <si>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</si>
  <si>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</si>
  <si>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</si>
  <si>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</si>
  <si>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</si>
  <si>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</si>
  <si>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</si>
  <si>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</si>
  <si>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</si>
  <si>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</si>
  <si>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</si>
  <si>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</si>
  <si>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</si>
  <si>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</si>
  <si>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</si>
  <si>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</si>
  <si>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</si>
  <si>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</si>
  <si>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</si>
  <si>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</si>
  <si>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</si>
  <si>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</si>
  <si>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</si>
  <si>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</si>
  <si>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</si>
  <si>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</si>
  <si>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</si>
  <si>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</si>
  <si>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</si>
  <si>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</si>
  <si>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</si>
  <si>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</si>
  <si>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</si>
  <si>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</si>
  <si>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</si>
  <si>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</si>
  <si>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</si>
  <si>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</si>
  <si>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</si>
  <si>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</si>
  <si>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</si>
  <si>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</si>
  <si>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</si>
  <si>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</si>
  <si>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</si>
  <si>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</si>
  <si>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</si>
  <si>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</si>
  <si>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</si>
  <si>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</si>
  <si>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</si>
  <si>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</si>
  <si>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</si>
  <si>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</si>
  <si>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</si>
  <si>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</si>
  <si>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</si>
  <si>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</si>
  <si>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</si>
  <si>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</si>
  <si>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</si>
  <si>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</si>
  <si>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</si>
  <si>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</si>
  <si>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</si>
  <si>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</si>
  <si>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</si>
  <si>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</si>
  <si>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</si>
  <si>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</si>
  <si>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</si>
  <si>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</si>
  <si>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</si>
  <si>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</si>
  <si>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</si>
  <si>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</si>
  <si>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</si>
  <si>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</si>
  <si>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</si>
  <si>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</si>
  <si>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</si>
  <si>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</si>
  <si>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</si>
  <si>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</si>
  <si>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</si>
  <si>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</si>
  <si>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</si>
  <si>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</si>
  <si>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</si>
  <si>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</si>
  <si>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</si>
  <si>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</si>
  <si>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</si>
  <si>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</si>
  <si>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</si>
  <si>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</si>
  <si>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</si>
  <si>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</si>
  <si>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</si>
  <si>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</si>
  <si>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</si>
  <si>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</si>
  <si>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</si>
  <si>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</si>
  <si>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</si>
  <si>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</si>
  <si>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</si>
  <si>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</si>
  <si>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</si>
  <si>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</si>
  <si>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</si>
  <si>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</si>
  <si>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</si>
  <si>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</si>
  <si>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</si>
  <si>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</si>
  <si>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</si>
  <si>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</si>
  <si>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</si>
  <si>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</si>
  <si>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</si>
  <si>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</si>
  <si>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</si>
  <si>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</si>
  <si>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</si>
  <si>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</si>
  <si>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</si>
  <si>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</si>
  <si>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</si>
  <si>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</si>
  <si>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</si>
  <si>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</si>
  <si>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</si>
  <si>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</si>
  <si>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</si>
  <si>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</si>
  <si>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</si>
  <si>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</si>
  <si>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</si>
  <si>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</si>
  <si>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</si>
  <si>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</si>
  <si>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</si>
  <si>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</si>
  <si>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</si>
  <si>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</si>
  <si>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</si>
  <si>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</si>
  <si>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</si>
  <si>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</si>
  <si>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</si>
  <si>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</si>
  <si>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</si>
  <si>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</si>
  <si>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</si>
  <si>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</si>
  <si>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</si>
  <si>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</si>
  <si>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</si>
  <si>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</si>
  <si>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</si>
  <si>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</si>
  <si>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</si>
  <si>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</si>
  <si>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</si>
  <si>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</si>
  <si>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</si>
  <si>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</si>
  <si>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</si>
  <si>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</si>
  <si>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</si>
  <si>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</si>
  <si>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</si>
  <si>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</si>
  <si>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</si>
  <si>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</si>
  <si>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</si>
  <si>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</si>
  <si>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</si>
  <si>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</si>
  <si>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</si>
  <si>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</si>
  <si>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</si>
  <si>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</si>
  <si>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</si>
  <si>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</si>
  <si>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</si>
  <si>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</si>
  <si>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</si>
  <si>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</si>
  <si>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</si>
  <si>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</si>
  <si>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</si>
  <si>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</si>
  <si>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</si>
  <si>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</si>
  <si>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</si>
  <si>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</si>
  <si>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</si>
  <si>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</si>
  <si>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</si>
  <si>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</si>
  <si>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</si>
  <si>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</si>
  <si>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</si>
  <si>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</si>
  <si>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</si>
  <si>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</si>
  <si>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</si>
  <si>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</si>
  <si>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</si>
  <si>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</si>
  <si>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</si>
  <si>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</si>
  <si>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</si>
  <si>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</si>
  <si>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</si>
  <si>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</si>
  <si>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</si>
  <si>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</si>
  <si>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</si>
  <si>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</si>
  <si>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</si>
  <si>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</si>
  <si>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</si>
  <si>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</si>
  <si>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</si>
  <si>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</si>
  <si>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</si>
  <si>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</si>
  <si>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</si>
  <si>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</si>
  <si>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</si>
  <si>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</si>
  <si>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</si>
  <si>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</si>
  <si>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</si>
  <si>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</si>
  <si>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</si>
  <si>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</si>
  <si>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</si>
  <si>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</si>
  <si>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</si>
  <si>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</si>
  <si>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</si>
  <si>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</si>
  <si>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</si>
  <si>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</si>
  <si>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</si>
  <si>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</si>
  <si>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</si>
  <si>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</si>
  <si>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</si>
  <si>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</si>
  <si>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</si>
  <si>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</si>
  <si>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</si>
  <si>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</si>
  <si>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</si>
  <si>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</si>
  <si>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</si>
  <si>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</si>
  <si>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</si>
  <si>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</si>
  <si>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</si>
  <si>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</si>
  <si>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</si>
  <si>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</si>
  <si>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</si>
  <si>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</si>
  <si>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</si>
  <si>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</si>
  <si>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</si>
  <si>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</si>
  <si>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</si>
  <si>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</si>
  <si>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</si>
  <si>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</si>
  <si>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</si>
  <si>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</si>
  <si>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</si>
  <si>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</si>
  <si>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</si>
  <si>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</si>
  <si>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</si>
  <si>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</si>
  <si>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</si>
  <si>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</si>
  <si>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</si>
  <si>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</si>
  <si>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</si>
  <si>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</si>
  <si>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</si>
  <si>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</si>
  <si>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</si>
  <si>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</si>
  <si>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</si>
  <si>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</si>
  <si>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</si>
  <si>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</si>
  <si>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</si>
  <si>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</si>
  <si>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</si>
  <si>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</si>
  <si>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</si>
  <si>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</si>
  <si>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</si>
  <si>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</si>
  <si>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</si>
  <si>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</si>
  <si>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</si>
  <si>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</si>
  <si>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</si>
  <si>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</si>
  <si>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</si>
  <si>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</si>
  <si>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</si>
  <si>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</si>
  <si>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</si>
  <si>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</si>
  <si>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</si>
  <si>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</si>
  <si>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</si>
  <si>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</si>
  <si>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</si>
  <si>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</si>
  <si>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</si>
  <si>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</si>
  <si>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</si>
  <si>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</si>
  <si>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</si>
  <si>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</si>
  <si>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</si>
  <si>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</si>
  <si>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</si>
  <si>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</si>
  <si>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</si>
  <si>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</si>
  <si>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</si>
  <si>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</si>
  <si>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</si>
  <si>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</si>
  <si>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</si>
  <si>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</si>
  <si>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</si>
  <si>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</si>
  <si>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</si>
  <si>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</si>
  <si>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</si>
  <si>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</si>
  <si>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</si>
  <si>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</si>
  <si>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</si>
  <si>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</si>
  <si>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</si>
  <si>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</si>
  <si>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</si>
  <si>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</si>
  <si>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</si>
  <si>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</si>
  <si>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</si>
  <si>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</si>
  <si>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</si>
  <si>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</si>
  <si>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</si>
  <si>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</si>
  <si>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</si>
  <si>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</si>
  <si>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</si>
  <si>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</si>
  <si>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</si>
  <si>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</si>
  <si>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</si>
  <si>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</si>
  <si>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</si>
  <si>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</si>
  <si>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</si>
  <si>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</si>
  <si>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</si>
  <si>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</si>
  <si>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</si>
  <si>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</si>
  <si>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</si>
  <si>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</si>
  <si>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</si>
  <si>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</si>
  <si>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</si>
  <si>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</si>
  <si>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</si>
  <si>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</si>
  <si>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</si>
  <si>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</si>
  <si>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</si>
  <si>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</si>
  <si>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</si>
  <si>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</si>
  <si>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</si>
  <si>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</si>
  <si>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</si>
  <si>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</si>
  <si>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</si>
  <si>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</si>
  <si>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</si>
  <si>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</si>
  <si>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</si>
  <si>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</si>
  <si>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</si>
  <si>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</si>
  <si>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</si>
  <si>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</si>
  <si>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</si>
  <si>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</si>
  <si>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</si>
  <si>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</si>
  <si>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</si>
  <si>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</si>
  <si>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</si>
  <si>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</si>
  <si>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</si>
  <si>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</si>
  <si>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</si>
  <si>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</si>
  <si>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</si>
  <si>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</si>
  <si>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</si>
  <si>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</si>
  <si>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</si>
  <si>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</si>
  <si>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</si>
  <si>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</si>
  <si>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</si>
  <si>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</si>
  <si>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</si>
  <si>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</si>
  <si>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</si>
  <si>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</si>
  <si>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</si>
  <si>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</si>
  <si>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</si>
  <si>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</si>
  <si>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</si>
  <si>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</si>
  <si>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</si>
  <si>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</si>
  <si>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</si>
  <si>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</si>
  <si>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</si>
  <si>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</si>
  <si>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</si>
  <si>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</si>
  <si>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</si>
  <si>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</si>
  <si>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</si>
  <si>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</si>
  <si>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</si>
  <si>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</si>
  <si>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</si>
  <si>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</si>
  <si>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</si>
  <si>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</si>
  <si>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</si>
  <si>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</si>
  <si>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</si>
  <si>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</si>
  <si>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</si>
  <si>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</si>
  <si>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</si>
  <si>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</si>
  <si>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</si>
  <si>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</si>
  <si>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</si>
  <si>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</si>
  <si>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</si>
  <si>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</si>
  <si>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</si>
  <si>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</si>
  <si>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</si>
  <si>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</si>
  <si>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</si>
  <si>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</si>
  <si>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</si>
  <si>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</si>
  <si>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</si>
  <si>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</si>
  <si>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</si>
  <si>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</si>
  <si>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</si>
  <si>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</si>
  <si>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</si>
  <si>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</si>
  <si>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</si>
  <si>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</si>
  <si>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</si>
  <si>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</si>
  <si>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</si>
  <si>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</si>
  <si>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</si>
  <si>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</si>
  <si>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</si>
  <si>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</si>
  <si>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</si>
  <si>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</si>
  <si>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</si>
  <si>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</si>
  <si>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</si>
  <si>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</si>
  <si>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</si>
  <si>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</si>
  <si>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</si>
  <si>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</si>
  <si>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</si>
  <si>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</si>
  <si>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</si>
  <si>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</si>
  <si>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</si>
  <si>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</si>
  <si>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</si>
  <si>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</si>
  <si>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</si>
  <si>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</si>
  <si>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</si>
  <si>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</si>
  <si>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</si>
  <si>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</si>
  <si>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</si>
  <si>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</si>
  <si>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</si>
  <si>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</si>
  <si>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</si>
  <si>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</si>
  <si>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</si>
  <si>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</si>
  <si>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</si>
  <si>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</si>
  <si>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</si>
  <si>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</si>
  <si>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</si>
  <si>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</si>
  <si>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</si>
  <si>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</si>
  <si>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</si>
  <si>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</si>
  <si>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</si>
  <si>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</si>
  <si>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</si>
  <si>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</si>
  <si>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</si>
  <si>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</si>
  <si>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</si>
  <si>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</si>
  <si>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</si>
  <si>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</si>
  <si>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</si>
  <si>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</si>
  <si>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</si>
  <si>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</si>
  <si>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</si>
  <si>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</si>
  <si>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</si>
  <si>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</si>
  <si>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</si>
  <si>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</si>
  <si>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</si>
  <si>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</si>
  <si>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</si>
  <si>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</si>
  <si>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</si>
  <si>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</si>
  <si>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</si>
  <si>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</si>
  <si>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</si>
  <si>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</si>
  <si>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</si>
  <si>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</si>
  <si>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</si>
  <si>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</si>
  <si>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</si>
  <si>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</si>
  <si>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</si>
  <si>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</si>
  <si>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</si>
  <si>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</si>
  <si>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</si>
  <si>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</si>
  <si>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</si>
  <si>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</si>
  <si>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</si>
  <si>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</si>
  <si>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</si>
  <si>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</si>
  <si>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</si>
  <si>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</si>
  <si>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</si>
  <si>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</si>
  <si>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</si>
  <si>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</si>
  <si>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</si>
  <si>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</si>
  <si>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</si>
  <si>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</si>
  <si>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</si>
  <si>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</si>
  <si>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</si>
  <si>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</si>
  <si>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</si>
  <si>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</si>
  <si>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</si>
  <si>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</si>
  <si>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</si>
  <si>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</si>
  <si>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</si>
  <si>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</si>
  <si>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</si>
  <si>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</si>
  <si>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</si>
  <si>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</si>
  <si>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</si>
  <si>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</si>
  <si>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</si>
  <si>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</si>
  <si>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</si>
  <si>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</si>
  <si>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</si>
  <si>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</si>
  <si>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</si>
  <si>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</si>
  <si>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</si>
  <si>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</si>
  <si>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</si>
  <si>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</si>
  <si>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</si>
  <si>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</si>
  <si>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</si>
  <si>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</si>
  <si>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</si>
  <si>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</si>
  <si>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</si>
  <si>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</si>
  <si>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</si>
  <si>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</si>
  <si>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</si>
  <si>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</si>
  <si>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</si>
  <si>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</si>
  <si>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</si>
  <si>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</si>
  <si>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</si>
  <si>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</si>
  <si>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</si>
  <si>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</si>
  <si>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</si>
  <si>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</si>
  <si>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</si>
  <si>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</si>
  <si>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</si>
  <si>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</si>
  <si>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</si>
  <si>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</si>
  <si>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</si>
  <si>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</si>
  <si>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</si>
  <si>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</si>
  <si>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</si>
  <si>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</si>
  <si>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</si>
  <si>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</si>
  <si>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</si>
  <si>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</si>
  <si>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</si>
  <si>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</si>
  <si>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</si>
  <si>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</si>
  <si>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</si>
  <si>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</si>
  <si>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</si>
  <si>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</si>
  <si>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</si>
  <si>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</si>
  <si>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</si>
  <si>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</si>
  <si>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</si>
  <si>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</si>
  <si>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</si>
  <si>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</si>
  <si>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</si>
  <si>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</si>
  <si>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</si>
  <si>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</si>
  <si>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</si>
  <si>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</si>
  <si>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</si>
  <si>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</si>
  <si>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</si>
  <si>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</si>
  <si>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</si>
  <si>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</si>
  <si>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</si>
  <si>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</si>
  <si>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</si>
  <si>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</si>
  <si>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</si>
  <si>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</si>
  <si>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</si>
  <si>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</si>
  <si>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</si>
  <si>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</si>
  <si>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</si>
  <si>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</si>
  <si>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</si>
  <si>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</si>
  <si>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</si>
  <si>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</si>
  <si>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</si>
  <si>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</si>
  <si>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</si>
  <si>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</si>
  <si>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</si>
  <si>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</si>
  <si>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</si>
  <si>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</si>
  <si>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</si>
  <si>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</si>
  <si>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</si>
  <si>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</si>
  <si>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</si>
  <si>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</si>
  <si>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</si>
  <si>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</si>
  <si>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</si>
  <si>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</si>
  <si>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</si>
  <si>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</si>
  <si>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</si>
  <si>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</si>
  <si>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</si>
  <si>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</si>
  <si>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</si>
  <si>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</si>
  <si>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</si>
  <si>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</si>
  <si>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</si>
  <si>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</si>
  <si>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</si>
  <si>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</si>
  <si>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</si>
  <si>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</si>
  <si>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</si>
  <si>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</si>
  <si>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</si>
  <si>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</si>
  <si>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</si>
  <si>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</si>
  <si>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</si>
  <si>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</si>
  <si>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</si>
  <si>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</si>
  <si>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</si>
  <si>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</si>
  <si>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</si>
  <si>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</si>
  <si>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</si>
  <si>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</si>
  <si>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</si>
  <si>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</si>
  <si>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</si>
  <si>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</si>
  <si>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</si>
  <si>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</si>
  <si>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</si>
  <si>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</si>
  <si>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</si>
  <si>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</si>
  <si>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</si>
  <si>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</si>
  <si>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</si>
  <si>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</si>
  <si>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</si>
  <si>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</si>
  <si>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</si>
  <si>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</si>
  <si>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</si>
  <si>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</si>
  <si>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</si>
  <si>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</si>
  <si>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</si>
  <si>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</si>
  <si>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</si>
  <si>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</si>
  <si>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</si>
  <si>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</si>
  <si>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</si>
  <si>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</si>
  <si>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</si>
  <si>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</si>
  <si>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</si>
  <si>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</si>
  <si>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</si>
  <si>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</si>
  <si>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</si>
  <si>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</si>
  <si>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</si>
  <si>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</si>
  <si>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</si>
  <si>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</si>
  <si>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</si>
  <si>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</si>
  <si>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</si>
  <si>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</si>
  <si>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</si>
  <si>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</si>
  <si>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</si>
  <si>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</si>
  <si>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</si>
  <si>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</si>
  <si>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</si>
  <si>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</si>
  <si>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</si>
  <si>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</si>
  <si>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</si>
  <si>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</si>
  <si>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</si>
  <si>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</si>
  <si>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</si>
  <si>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</si>
  <si>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</si>
  <si>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</si>
  <si>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</si>
  <si>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</si>
  <si>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</si>
  <si>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</si>
  <si>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</si>
  <si>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</si>
  <si>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</si>
  <si>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</si>
  <si>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</si>
  <si>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</si>
  <si>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</si>
  <si>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</si>
  <si>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</si>
  <si>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</si>
  <si>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</si>
  <si>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</si>
  <si>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</si>
  <si>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</si>
  <si>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</si>
  <si>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</si>
  <si>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</si>
  <si>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</si>
  <si>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</si>
  <si>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</si>
  <si>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</si>
  <si>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</si>
  <si>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</si>
  <si>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</si>
  <si>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</si>
  <si>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</si>
  <si>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</si>
  <si>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</si>
  <si>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</si>
  <si>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</si>
  <si>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</si>
  <si>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</si>
  <si>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</si>
  <si>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</si>
  <si>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</si>
  <si>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</si>
  <si>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</si>
  <si>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</si>
  <si>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</si>
  <si>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</si>
  <si>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</si>
  <si>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</si>
  <si>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</si>
  <si>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</si>
  <si>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</si>
  <si>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</si>
  <si>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</si>
  <si>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</si>
  <si>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</si>
  <si>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</si>
  <si>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</si>
  <si>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</si>
  <si>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</si>
  <si>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</si>
  <si>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</si>
  <si>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</si>
  <si>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</si>
  <si>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</si>
  <si>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</si>
  <si>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</si>
  <si>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</si>
  <si>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</si>
  <si>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</si>
  <si>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</si>
  <si>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</si>
  <si>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</si>
  <si>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</si>
  <si>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</si>
  <si>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</si>
  <si>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</si>
  <si>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</si>
  <si>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</si>
  <si>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</si>
  <si>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</si>
  <si>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</si>
  <si>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</si>
  <si>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</si>
  <si>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</si>
  <si>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</si>
  <si>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</si>
  <si>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</si>
  <si>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</si>
  <si>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</si>
  <si>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</si>
  <si>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</si>
  <si>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</si>
  <si>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</si>
  <si>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</si>
  <si>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</si>
  <si>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</si>
  <si>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</si>
  <si>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</si>
  <si>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</si>
  <si>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</si>
  <si>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</si>
  <si>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</si>
  <si>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</si>
  <si>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</si>
  <si>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</si>
  <si>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</si>
  <si>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</si>
  <si>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</si>
  <si>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</si>
  <si>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</si>
  <si>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</si>
  <si>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</si>
  <si>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</si>
  <si>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</si>
  <si>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</si>
  <si>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</si>
  <si>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</si>
  <si>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</si>
  <si>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</si>
  <si>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</si>
  <si>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</si>
  <si>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</si>
  <si>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</si>
  <si>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</si>
  <si>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</si>
  <si>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</si>
  <si>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</si>
  <si>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</si>
  <si>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</si>
  <si>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</si>
  <si>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</si>
  <si>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</si>
  <si>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</si>
  <si>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</si>
  <si>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</si>
  <si>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</si>
  <si>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</si>
  <si>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</si>
  <si>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</si>
  <si>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</si>
  <si>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</si>
  <si>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</si>
  <si>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</si>
  <si>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</si>
  <si>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</si>
  <si>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</si>
  <si>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</si>
  <si>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</si>
  <si>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</si>
  <si>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</si>
  <si>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</si>
  <si>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</si>
  <si>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</si>
  <si>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</si>
  <si>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</si>
  <si>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</si>
  <si>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</si>
  <si>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</si>
  <si>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</si>
  <si>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</si>
  <si>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</si>
  <si>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</si>
  <si>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</si>
  <si>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</si>
  <si>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</si>
  <si>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</si>
  <si>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</si>
  <si>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</si>
  <si>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</si>
  <si>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</si>
  <si>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</si>
  <si>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</si>
  <si>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</si>
  <si>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</si>
  <si>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</si>
  <si>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</si>
  <si>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</si>
  <si>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</si>
  <si>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</si>
  <si>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</si>
  <si>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</si>
  <si>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</si>
  <si>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</si>
  <si>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</si>
  <si>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</si>
  <si>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</si>
  <si>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</si>
  <si>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</si>
  <si>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</si>
  <si>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</si>
  <si>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</si>
  <si>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</si>
  <si>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</si>
  <si>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</si>
  <si>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</si>
  <si>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</si>
  <si>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</si>
  <si>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</si>
  <si>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</si>
  <si>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</si>
  <si>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</si>
  <si>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</si>
  <si>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</si>
  <si>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</si>
  <si>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</si>
  <si>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</si>
  <si>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</si>
  <si>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</si>
  <si>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</si>
  <si>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</si>
  <si>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</si>
  <si>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</si>
  <si>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</si>
  <si>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</si>
  <si>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</si>
  <si>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</si>
  <si>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</si>
  <si>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</si>
  <si>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</si>
  <si>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</si>
  <si>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</si>
  <si>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</si>
  <si>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</si>
  <si>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</si>
  <si>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</si>
  <si>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</si>
  <si>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</si>
  <si>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</si>
  <si>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</si>
  <si>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</si>
  <si>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</si>
  <si>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</si>
  <si>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</si>
  <si>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</si>
  <si>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</si>
  <si>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</si>
  <si>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</si>
  <si>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</si>
  <si>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</si>
  <si>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</si>
  <si>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</si>
  <si>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</si>
  <si>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</si>
  <si>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</si>
  <si>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</si>
  <si>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</si>
  <si>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</si>
  <si>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</si>
  <si>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</si>
  <si>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</si>
  <si>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</si>
  <si>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</si>
  <si>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</si>
  <si>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</si>
  <si>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</si>
  <si>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</si>
  <si>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</si>
  <si>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</si>
  <si>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</si>
  <si>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</si>
  <si>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</si>
  <si>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</si>
  <si>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</si>
  <si>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</si>
  <si>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</si>
  <si>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</si>
  <si>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</si>
  <si>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</si>
  <si>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</si>
  <si>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</si>
  <si>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</si>
  <si>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</si>
  <si>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</si>
  <si>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</si>
  <si>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</si>
  <si>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</si>
  <si>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</si>
  <si>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</si>
  <si>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</si>
  <si>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</si>
  <si>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</si>
  <si>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</si>
  <si>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</si>
  <si>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</si>
  <si>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</si>
  <si>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</si>
  <si>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</si>
  <si>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</si>
  <si>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</si>
  <si>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</si>
  <si>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</si>
  <si>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</si>
  <si>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</si>
  <si>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</si>
  <si>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</si>
  <si>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</si>
  <si>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</si>
  <si>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</si>
  <si>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</si>
  <si>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</si>
  <si>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</si>
  <si>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</si>
  <si>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</si>
  <si>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</si>
  <si>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</si>
  <si>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</si>
  <si>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</si>
  <si>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</si>
  <si>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</si>
  <si>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</si>
  <si>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</si>
  <si>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</si>
  <si>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</si>
  <si>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</si>
  <si>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</si>
  <si>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</si>
  <si>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</si>
  <si>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</si>
  <si>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</si>
  <si>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</si>
  <si>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</si>
  <si>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</si>
  <si>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</si>
  <si>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</si>
  <si>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</si>
  <si>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</si>
  <si>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</si>
  <si>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</si>
  <si>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</si>
  <si>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</si>
  <si>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</si>
  <si>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</si>
  <si>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</si>
  <si>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</si>
  <si>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</si>
  <si>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</si>
  <si>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</si>
  <si>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</si>
  <si>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</si>
  <si>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</si>
  <si>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</si>
  <si>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</si>
  <si>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</si>
  <si>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</si>
  <si>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</si>
  <si>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</si>
  <si>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</si>
  <si>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</si>
  <si>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</si>
  <si>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</si>
  <si>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</si>
  <si>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</si>
  <si>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</si>
  <si>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</si>
  <si>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</si>
  <si>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</si>
  <si>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</si>
  <si>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</si>
  <si>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</si>
  <si>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</si>
  <si>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</si>
  <si>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</si>
  <si>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</si>
  <si>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</si>
  <si>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</si>
  <si>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</si>
  <si>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</si>
  <si>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</si>
  <si>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</si>
  <si>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</si>
  <si>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</si>
  <si>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</si>
  <si>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</si>
  <si>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</si>
  <si>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</si>
  <si>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</si>
  <si>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</si>
  <si>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</si>
  <si>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</si>
  <si>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</si>
  <si>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</si>
  <si>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</si>
  <si>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</si>
  <si>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</si>
  <si>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</si>
  <si>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</si>
  <si>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</si>
  <si>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</si>
  <si>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</si>
  <si>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</si>
  <si>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</si>
  <si>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</si>
  <si>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</si>
  <si>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</si>
  <si>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</si>
  <si>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</si>
  <si>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</si>
  <si>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</si>
  <si>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</si>
  <si>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</si>
  <si>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</si>
  <si>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</si>
  <si>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</si>
  <si>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</si>
  <si>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</si>
  <si>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</si>
  <si>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</si>
  <si>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</si>
  <si>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</si>
  <si>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</si>
  <si>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</si>
  <si>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</si>
  <si>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</si>
  <si>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</si>
  <si>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</si>
  <si>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</si>
  <si>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</si>
  <si>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</si>
  <si>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</si>
  <si>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</si>
  <si>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</si>
  <si>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</si>
  <si>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</si>
  <si>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</si>
  <si>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</si>
  <si>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</si>
  <si>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</si>
  <si>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</si>
  <si>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</si>
  <si>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</si>
  <si>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</si>
  <si>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</si>
  <si>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</si>
  <si>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</si>
  <si>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</si>
  <si>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</si>
  <si>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</si>
  <si>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</si>
  <si>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</si>
  <si>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</si>
  <si>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</si>
  <si>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</si>
  <si>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</si>
  <si>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</si>
  <si>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</si>
  <si>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</si>
  <si>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</si>
  <si>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</si>
  <si>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</si>
  <si>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</si>
  <si>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</si>
  <si>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</si>
  <si>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</si>
  <si>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</si>
  <si>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</si>
  <si>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</si>
  <si>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</si>
  <si>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</si>
  <si>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</si>
  <si>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</si>
  <si>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</si>
  <si>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</si>
  <si>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</si>
  <si>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</si>
  <si>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</si>
  <si>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</si>
  <si>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</si>
  <si>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</si>
  <si>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</si>
  <si>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</si>
  <si>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</si>
  <si>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</si>
  <si>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</si>
  <si>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</si>
  <si>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</si>
  <si>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</si>
  <si>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</si>
  <si>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</si>
  <si>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</si>
  <si>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</si>
  <si>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</si>
  <si>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</si>
  <si>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</si>
  <si>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</si>
  <si>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</si>
  <si>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</si>
  <si>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</si>
  <si>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</si>
  <si>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</si>
  <si>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</si>
  <si>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</si>
  <si>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</si>
  <si>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</si>
  <si>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</si>
  <si>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</si>
  <si>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</si>
  <si>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</si>
  <si>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</si>
  <si>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</si>
  <si>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</si>
  <si>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</si>
  <si>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</si>
  <si>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</si>
  <si>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</si>
  <si>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</si>
  <si>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</si>
  <si>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</si>
  <si>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</si>
  <si>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</si>
  <si>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</si>
  <si>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</si>
  <si>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</si>
  <si>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</si>
  <si>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</si>
  <si>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</si>
  <si>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</si>
  <si>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</si>
  <si>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</si>
  <si>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</si>
  <si>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</si>
  <si>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</si>
  <si>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</si>
  <si>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</si>
  <si>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</si>
  <si>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</si>
  <si>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</si>
  <si>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</si>
  <si>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</si>
  <si>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</si>
  <si>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</si>
  <si>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</si>
  <si>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</si>
  <si>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</si>
  <si>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</si>
  <si>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</si>
  <si>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</si>
  <si>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</si>
  <si>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</si>
  <si>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</si>
  <si>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</si>
  <si>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</si>
  <si>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</si>
  <si>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</si>
  <si>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</si>
  <si>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</si>
  <si>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</si>
  <si>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</si>
  <si>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</si>
  <si>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</si>
  <si>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</si>
  <si>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</si>
  <si>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</si>
  <si>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</si>
  <si>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</si>
  <si>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</si>
  <si>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</si>
  <si>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</si>
  <si>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</si>
  <si>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</si>
  <si>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</si>
  <si>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</si>
  <si>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</si>
  <si>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</si>
  <si>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</si>
  <si>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</si>
  <si>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</si>
  <si>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</si>
  <si>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</si>
  <si>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</si>
  <si>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</si>
  <si>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</si>
  <si>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</si>
  <si>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</si>
  <si>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</si>
  <si>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</si>
  <si>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</si>
  <si>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</si>
  <si>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</si>
  <si>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</si>
  <si>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</si>
  <si>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</si>
  <si>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</si>
  <si>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</si>
  <si>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</si>
  <si>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</si>
  <si>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</si>
  <si>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</si>
  <si>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</si>
  <si>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</si>
  <si>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</si>
  <si>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</si>
  <si>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</si>
  <si>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</si>
  <si>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</si>
  <si>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</si>
  <si>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</si>
  <si>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</si>
  <si>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</si>
  <si>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</si>
  <si>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</si>
  <si>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</si>
  <si>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</si>
  <si>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</si>
  <si>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</si>
  <si>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</si>
  <si>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</si>
  <si>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</si>
  <si>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</si>
  <si>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</si>
  <si>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</si>
  <si>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</si>
  <si>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</si>
  <si>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</si>
  <si>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</si>
  <si>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</si>
  <si>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</si>
  <si>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</si>
  <si>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</si>
  <si>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</si>
  <si>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</si>
  <si>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</si>
  <si>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</si>
  <si>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</si>
  <si>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</si>
  <si>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</si>
  <si>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</si>
  <si>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</si>
  <si>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</si>
  <si>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</si>
  <si>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</si>
  <si>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</si>
  <si>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</si>
  <si>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</si>
  <si>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</si>
  <si>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</si>
  <si>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</si>
  <si>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</si>
  <si>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</si>
  <si>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</si>
  <si>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</si>
  <si>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</si>
  <si>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</si>
  <si>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</si>
  <si>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</si>
  <si>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</si>
  <si>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</si>
  <si>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</si>
  <si>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</si>
  <si>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</si>
  <si>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</si>
  <si>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</si>
  <si>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</si>
  <si>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</si>
  <si>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</si>
  <si>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</si>
  <si>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</si>
  <si>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</si>
  <si>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</si>
  <si>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</si>
  <si>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</si>
  <si>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</si>
  <si>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</si>
  <si>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</si>
  <si>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</si>
  <si>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</si>
  <si>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</si>
  <si>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</si>
  <si>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</si>
  <si>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</si>
  <si>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</si>
  <si>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</si>
  <si>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</si>
  <si>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</si>
  <si>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</si>
  <si>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</si>
  <si>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</si>
  <si>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</si>
  <si>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</si>
  <si>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</si>
  <si>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</si>
  <si>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</si>
  <si>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</si>
  <si>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</si>
  <si>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</si>
  <si>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</si>
  <si>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</si>
  <si>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</si>
  <si>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</si>
  <si>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</si>
  <si>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</si>
  <si>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</si>
  <si>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</si>
  <si>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</si>
  <si>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</si>
  <si>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</si>
  <si>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</si>
  <si>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</si>
  <si>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</si>
  <si>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</si>
  <si>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</si>
  <si>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</si>
  <si>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</si>
  <si>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</si>
  <si>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</si>
  <si>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</si>
  <si>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</si>
  <si>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</si>
  <si>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</si>
  <si>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</si>
  <si>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</si>
  <si>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</si>
  <si>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</si>
  <si>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</si>
  <si>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</si>
  <si>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</si>
  <si>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</si>
  <si>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</si>
  <si>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</si>
  <si>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</si>
  <si>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</si>
  <si>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</si>
  <si>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</si>
  <si>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</si>
  <si>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</si>
  <si>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</si>
  <si>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</si>
  <si>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</si>
  <si>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</si>
  <si>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</si>
  <si>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</si>
  <si>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</si>
  <si>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</si>
  <si>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</si>
  <si>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</si>
  <si>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</si>
  <si>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</si>
  <si>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</si>
  <si>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</si>
  <si>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</si>
  <si>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</si>
  <si>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</si>
  <si>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</si>
  <si>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</si>
  <si>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</si>
  <si>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</si>
  <si>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</si>
  <si>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</si>
  <si>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</si>
  <si>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</si>
  <si>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</si>
  <si>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</si>
  <si>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</si>
  <si>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</si>
  <si>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</si>
  <si>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</si>
  <si>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</si>
  <si>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</si>
  <si>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</si>
  <si>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</si>
  <si>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</si>
  <si>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</si>
  <si>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</si>
  <si>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</si>
  <si>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</si>
  <si>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</si>
  <si>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</si>
  <si>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</si>
  <si>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</si>
  <si>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</si>
  <si>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</si>
  <si>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</si>
  <si>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</si>
  <si>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</si>
  <si>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</si>
  <si>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</si>
  <si>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</si>
  <si>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</si>
  <si>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</si>
  <si>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</si>
  <si>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</si>
  <si>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</si>
  <si>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</si>
  <si>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</si>
  <si>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</si>
  <si>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</si>
  <si>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</si>
  <si>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</si>
  <si>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</si>
  <si>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</si>
  <si>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</si>
  <si>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</si>
  <si>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</si>
  <si>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</si>
  <si>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</si>
  <si>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</si>
  <si>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</si>
  <si>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</si>
  <si>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</si>
  <si>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</si>
  <si>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</si>
  <si>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</si>
  <si>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</si>
  <si>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</si>
  <si>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</si>
  <si>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</si>
  <si>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</si>
  <si>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</si>
  <si>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</si>
  <si>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</si>
  <si>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</si>
  <si>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</si>
  <si>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</si>
  <si>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</si>
  <si>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</si>
  <si>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</si>
  <si>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</si>
  <si>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</si>
  <si>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</si>
  <si>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</si>
  <si>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</si>
  <si>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</si>
  <si>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</si>
  <si>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</si>
  <si>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</si>
  <si>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</si>
  <si>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</si>
  <si>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</si>
  <si>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</si>
  <si>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</si>
  <si>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</si>
  <si>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</si>
  <si>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</si>
  <si>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</si>
  <si>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</si>
  <si>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</si>
  <si>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</si>
  <si>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</si>
  <si>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</si>
  <si>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</si>
  <si>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</si>
  <si>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</si>
  <si>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</si>
  <si>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</si>
  <si>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</si>
  <si>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</si>
  <si>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</si>
  <si>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</si>
  <si>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</si>
  <si>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</si>
  <si>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</si>
  <si>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</si>
  <si>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</si>
  <si>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</si>
  <si>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</si>
  <si>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</si>
  <si>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</si>
  <si>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</si>
  <si>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</si>
  <si>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</si>
  <si>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</si>
  <si>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</si>
  <si>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</si>
  <si>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</si>
  <si>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</si>
  <si>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</si>
  <si>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</si>
  <si>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</si>
  <si>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</si>
  <si>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</si>
  <si>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</si>
  <si>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</si>
  <si>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</si>
  <si>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</si>
  <si>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</si>
  <si>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</si>
  <si>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</si>
  <si>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</si>
  <si>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</si>
  <si>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</si>
  <si>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</si>
  <si>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</si>
  <si>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</si>
  <si>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</si>
  <si>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</si>
  <si>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</si>
  <si>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</si>
  <si>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</si>
  <si>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</si>
  <si>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</si>
  <si>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</si>
  <si>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</si>
  <si>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</si>
  <si>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</si>
  <si>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</si>
  <si>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</si>
  <si>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</si>
  <si>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</si>
  <si>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</si>
  <si>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</si>
  <si>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</si>
  <si>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</si>
  <si>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</si>
  <si>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</si>
  <si>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</si>
  <si>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</si>
  <si>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</si>
  <si>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</si>
  <si>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</si>
  <si>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</si>
  <si>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</si>
  <si>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</si>
  <si>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</si>
  <si>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</si>
  <si>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</si>
  <si>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</si>
  <si>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</si>
  <si>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</si>
  <si>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</si>
  <si>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</si>
  <si>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</si>
  <si>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</si>
  <si>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</si>
  <si>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</si>
  <si>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</si>
  <si>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</si>
  <si>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</si>
  <si>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</si>
  <si>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</si>
  <si>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</si>
  <si>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</si>
  <si>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</si>
  <si>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</si>
  <si>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</si>
  <si>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</si>
  <si>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</si>
  <si>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</si>
  <si>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</si>
  <si>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</si>
  <si>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</si>
  <si>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</si>
  <si>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</si>
  <si>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</si>
  <si>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</si>
  <si>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</si>
  <si>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</si>
  <si>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</si>
  <si>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</si>
  <si>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</si>
  <si>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</si>
  <si>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</si>
  <si>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</si>
  <si>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</si>
  <si>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</si>
  <si>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</si>
  <si>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</si>
  <si>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</si>
  <si>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</si>
  <si>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</si>
  <si>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</si>
  <si>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</si>
  <si>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</si>
  <si>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</si>
  <si>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</si>
  <si>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</si>
  <si>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</si>
  <si>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</si>
  <si>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PCM-20251011-00000793</t>
  </si>
  <si>
    <t>ETA 30 mins</t>
  </si>
  <si>
    <t>PCM-20251011-00000671</t>
  </si>
  <si>
    <t>located in military area</t>
  </si>
  <si>
    <t>TT-20251011-00636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</si>
</sst>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2" totalsRowShown="0" headerRowDxfId="157" dataDxfId="156" headerRowBorderDxfId="154" tableBorderDxfId="155" totalsRowBorderDxfId="153">
  <autoFilter ref="A1:CJ1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tabSelected="1" workbookViewId="0">
      <selection activeCell="K6" sqref="K6"/>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7"/>
      <c r="N1" s="157"/>
      <c r="O1" s="157"/>
    </row>
    <row r="2" spans="1:15" s="70" customFormat="1" ht="70.5" customHeight="1">
      <c r="A2" s="68" t="s">
        <v>38963</v>
      </c>
      <c r="B2" s="65" t="str">
        <f>IFERROR(VLOOKUP(D2,DB!A:K,11,0),"")</f>
        <v>R1</v>
      </c>
      <c r="C2" s="65">
        <v>1</v>
      </c>
      <c r="D2" s="85" t="s">
        <v>17807</v>
      </c>
      <c r="E2" s="69" t="s">
        <v>38964</v>
      </c>
      <c r="F2" s="82">
        <v>45662.948425925926</v>
      </c>
      <c r="G2" s="72">
        <f ca="1">IFERROR(NOW()-F2,"")</f>
        <v>278.47805844907271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0">
        <v>45940.457754629628</v>
      </c>
      <c r="G3" s="159">
        <f ca="1">IFERROR(NOW()-F3,"")</f>
        <v>0.96872974537109258</v>
      </c>
      <c r="H3" s="162">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0.36594039351621177</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6" t="s">
        <v>8903</v>
      </c>
      <c r="E5" s="69" t="s">
        <v>38964</v>
      </c>
      <c r="F5" s="160">
        <v>45941.385833333334</v>
      </c>
      <c r="G5" s="159">
        <f ca="1">IFERROR(NOW()-F5,"")</f>
        <v>4.0651041665114462E-2</v>
      </c>
      <c r="H5" s="167">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45941.426484374999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45941.426484374999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45941.426484374999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45941.426484374999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45941.426484374999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45941.426484374999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45941.426484374999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45941.426484374999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45941.426484374999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45941.426484374999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45941.426484374999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45941.426484374999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45941.426484374999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45941.426484374999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45941.426484374999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45941.426484374999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45941.426484374999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45941.426484374999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45941.426484374999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45941.426484374999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45941.426484374999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45941.426484374999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45941.426484374999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45941.426484374999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45941.426484374999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45941.426484374999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45941.426484374999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45941.426484374999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45941.426484374999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45941.426484374999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45941.426484374999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45941.426484374999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45941.426484374999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45941.426484374999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45941.426484374999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45941.426484374999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45941.426484374999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45941.426484374999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45941.426484374999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45941.426484374999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45941.426484374999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45941.426484374999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45941.426484374999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45941.426484374999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45941.426484374999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45941.426484374999</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DB801757-6D5F-4124-9B3E-79A1C0A751D4}"/>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2"/>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134.69940104166744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116.42664641203737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45941.426484374999</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45941.426484374999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45941.426484374999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45941.426484374999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45941.426484374999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45941.426484374999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45941.426484374999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45941.426484374999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45941.426484374999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45941.426484374999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45941.426484374999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45941.426484374999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45941.426484374999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45941.426484374999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45941.426484374999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45941.426484374999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45941.426484374999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45941.426484374999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45941.426484374999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45941.426484374999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45941.426484374999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45941.426484374999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45941.426484374999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45941.426484374999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45941.426484374999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45941.426484374999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45941.426484374999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45941.426484374999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45941.426484374999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45941.426484374999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45941.426484374999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45941.426484374999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45941.426484374999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45941.426484374999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45941.426484374999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45941.426484374999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45941.426484374999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45941.426484374999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45941.426484374999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45941.426484374999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45941.426484374999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45941.426484374999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45941.426484374999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45941.426484374999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45941.426484374999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45941.426484374999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45941.426484374999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45941.426484374999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45941.426484374999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45941.426484374999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45941.426484374999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45941.426484374999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45941.426484374999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45941.426484374999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45941.426484374999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45941.426484374999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45941.426484374999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45941.426484374999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45941.426484374999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45941.426484374999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45941.426484374999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45941.426484374999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45941.426484374999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45941.426484374999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45941.426484374999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45941.426484374999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45941.426484374999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45941.426484374999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45941.426484374999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45941.426484374999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45941.426484374999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45941.426484374999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45941.426484374999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45941.426484374999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45941.426484374999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45941.426484374999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45941.426484374999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45941.426484374999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45941.426484374999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45941.426484374999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45941.426484374999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45941.426484374999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45941.426484374999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45941.426484374999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45941.426484374999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45941.426484374999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45941.426484374999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45941.426484374999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45941.426484374999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45941.426484374999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45941.426484374999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45941.426484374999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45941.426484374999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45941.426484374999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45941.426484374999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45941.426484374999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45941.426484374999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45941.426484374999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45941.426484374999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45941.426484374999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45941.426484374999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45941.426484374999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45941.426484374999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45941.426484374999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45941.426484374999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45941.426484374999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45941.426484374999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45941.426484374999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45941.426484374999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45941.426484374999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45941.426484374999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45941.426484374999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45941.426484374999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45941.426484374999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45941.426484374999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45941.426484374999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45941.426484374999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45941.426484374999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45941.426484374999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45941.426484374999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45941.426484374999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45941.426484374999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45941.426484374999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45941.426484374999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45941.426484374999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45941.426484374999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45941.426484374999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45941.426484374999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45941.426484374999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45941.426484374999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45941.426484374999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45941.426484374999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45941.426484374999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45941.426484374999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45941.426484374999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45941.426484374999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45941.426484374999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45941.426484374999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45941.426484374999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45941.426484374999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45941.426484374999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45941.426484374999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45941.426484374999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45941.426484374999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45941.426484374999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45941.426484374999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45941.426484374999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45941.426484374999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45941.426484374999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45941.426484374999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45941.426484374999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45941.426484374999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45941.426484374999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45941.426484374999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45941.426484374999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45941.426484374999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45941.426484374999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45941.426484374999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45941.426484374999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45941.426484374999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45941.426484374999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45941.426484374999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45941.426484374999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45941.426484374999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45941.426484374999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45941.426484374999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45941.426484374999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sheetData>
  <dataValidations count="2">
    <dataValidation allowBlank="1" showInputMessage="1" showErrorMessage="1" sqref="E1" xr:uid="{4D935161-CDD3-4592-B877-3FB59C99E142}"/>
    <dataValidation type="list" allowBlank="1" showInputMessage="1" showErrorMessage="1" sqref="E3:E1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4.4204282407008577E-2</v>
      </c>
      <c r="H2" s="22">
        <v>45941.372662037036</v>
      </c>
      <c r="I2" s="19" t="str">
        <f>IFERROR(VLOOKUP(D2,DB!A:F,6,0),"")</f>
        <v>SCECO</v>
      </c>
      <c r="J2" s="18" t="str">
        <f>IFERROR(VLOOKUP(D2,DB!A:G,7,0),"")</f>
        <v>Vandalized</v>
      </c>
      <c r="K2" s="50" t="s">
        <v>39059</v>
      </c>
      <c r="L2" s="23" t="str">
        <f>IFERROR(VLOOKUP(D2,DB!A:I,9,0),"")</f>
        <v>Latis</v>
      </c>
    </row>
    <row r="3" spans="1:13" ht="15" customHeight="1">
      <c r="A3" s="19"/>
      <c r="B3" s="67" t="str">
        <f>IFERROR(VLOOKUP(D3,DB!A:K,11,0),"")</f>
        <v/>
      </c>
      <c r="C3" s="18"/>
      <c r="D3" s="18"/>
      <c r="E3" s="18"/>
      <c r="F3" s="20"/>
      <c r="G3" s="21">
        <f t="shared" ca="1" si="0"/>
        <v>45941.426484374999</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45941.426484374999</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45941.426484374999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45941.426484374999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45941.426484374999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45941.426484374999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45941.426484374999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45941.426484374999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45941.426484374999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45941.426484374999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45941.426484374999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45941.426484374999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45941.426484374999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45941.426484374999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45941.426484374999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45941.426484374999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45941.426484374999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45941.426484374999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45941.426484374999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45941.426484374999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45941.426484374999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45941.426484374999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45941.426484374999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45941.426484374999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45941.426484374999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45941.426484374999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45941.426484374999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45941.426484374999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45941.426484374999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45941.426484374999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45941.426484374999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45941.426484374999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45941.426484374999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45941.426484374999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45941.426484374999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45941.426484374999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45941.426484374999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45941.426484374999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45941.426484374999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45941.426484374999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45941.426484374999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45941.426484374999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45941.426484374999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45941.426484374999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45941.426484374999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45941.426484374999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45941.426484374999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45941.426484374999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45941.426484374999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45941.426484374999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45941.426484374999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45941.426484374999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45941.426484374999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45941.426484374999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45941.426484374999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45941.426484374999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45941.426484374999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45941.426484374999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45941.426484374999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45941.426484374999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45941.426484374999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45941.426484374999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45941.426484374999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45941.426484374999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45941.426484374999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45941.426484374999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45941.426484374999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45941.426484374999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45941.426484374999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45941.426484374999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45941.426484374999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45941.426484374999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45941.426484374999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45941.426484374999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45941.426484374999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45941.426484374999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45941.426484374999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45941.426484374999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45941.426484374999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45941.426484374999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45941.426484374999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45941.426484374999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45941.426484374999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45941.426484374999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45941.426484374999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45941.426484374999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45941.426484374999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45941.426484374999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45941.426484374999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45941.426484374999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45941.426484374999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45941.426484374999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45941.426484374999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45941.426484374999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45941.426484374999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45941.426484374999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45941.426484374999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45941.426484374999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45941.426484374999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45941.426484374999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45941.426484374999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45941.426484374999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45941.426484374999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45941.426484374999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45941.426484374999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45941.426484374999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45941.426484374999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45941.426484374999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45941.426484374999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45941.426484374999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45941.426484374999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45941.426484374999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45941.426484374999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45941.426484374999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45941.426484374999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45941.426484374999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45941.426484374999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45941.426484374999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45941.426484374999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45941.426484374999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45941.426484374999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45941.426484374999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45941.426484374999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45941.426484374999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45941.426484374999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45941.426484374999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45941.426484374999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45941.426484374999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45941.426484374999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45941.426484374999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45941.426484374999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45941.426484374999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45941.426484374999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45941.426484374999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45941.426484374999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45941.426484374999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45941.426484374999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45941.426484374999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45941.426484374999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45941.426484374999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45941.426484374999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45941.426484374999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45941.426484374999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45941.426484374999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45941.426484374999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45941.426484374999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45941.426484374999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45941.426484374999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45941.426484374999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45941.426484374999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45941.426484374999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45941.426484374999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45941.426484374999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45941.426484374999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45941.426484374999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45941.426484374999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45941.426484374999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45941.426484374999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45941.426484374999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45941.426484374999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45941.426484374999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45941.426484374999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45941.426484374999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45941.426484374999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45941.426484374999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45941.426484374999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45941.426484374999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45941.426484374999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45941.426484374999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45941.426484374999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45941.426484374999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45941.426484374999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45941.426484374999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45941.426484374999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45941.426484374999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45941.426484374999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45941.426484374999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45941.426484374999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45941.426484374999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45941.426484374999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45941.426484374999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45941.426484374999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45941.426484374999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45941.426484374999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45941.426484374999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45941.426484374999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45941.426484374999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45941.426484374999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45941.426484374999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45941.426484374999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45941.426484374999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45941.426484374999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45941.426484374999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45941.426484374999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45941.426484374999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45941.426484374999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45941.426484374999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45941.426484374999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45941.426484374999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45941.426484374999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45941.426484374999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45941.426484374999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45941.426484374999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45941.426484374999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45941.426484374999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45941.426484374999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45941.426484374999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45941.426484374999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45941.426484374999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45941.426484374999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45941.426484374999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45941.426484374999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45941.426484374999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45941.426484374999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45941.426484374999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45941.426484374999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45941.426484374999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45941.426484374999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45941.426484374999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45941.426484374999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45941.426484374999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45941.426484374999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45941.426484374999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45941.426484374999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45941.426484374999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45941.426484374999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45941.426484374999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45941.426484374999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45941.426484374999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45941.426484374999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45941.426484374999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45941.426484374999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45941.426484374999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45941.426484374999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45941.426484374999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45941.426484374999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45941.426484374999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45941.426484374999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45941.426484374999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45941.426484374999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45941.426484374999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45941.426484374999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45941.426484374999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45941.426484374999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45941.426484374999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45941.426484374999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45941.426484374999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45941.426484374999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45941.426484374999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45941.426484374999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45941.426484374999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45941.426484374999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45941.426484374999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45941.426484374999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45941.426484374999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45941.426484374999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45941.426484374999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45941.426484374999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45941.426484374999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45941.426484374999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45941.426484374999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45941.426484374999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45941.426484374999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45941.426484374999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45941.426484374999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45941.426484374999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45941.426484374999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45941.426484374999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45941.426484374999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45941.426484374999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45941.426484374999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45941.426484374999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45941.426484374999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45941.426484374999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45941.426484374999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45941.426484374999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45941.426484374999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45941.426484374999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45941.426484374999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45941.426484374999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45941.426484374999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45941.426484374999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45941.426484374999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45941.426484374999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45941.426484374999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45941.426484374999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45941.426484374999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45941.426484374999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45941.426484374999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45941.426484374999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45941.426484374999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45941.426484374999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45941.426484374999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45941.426484374999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45941.426484374999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45941.426484374999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45941.426484374999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45941.426484374999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45941.426484374999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45941.426484374999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45941.426484374999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45941.426484374999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45941.426484374999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45941.426484374999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45941.426484374999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45941.426484374999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45941.426484374999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45941.426484374999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45941.426484374999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45941.426484374999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45941.426484374999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45941.426484374999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45941.426484374999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45941.426484374999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45941.426484374999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45941.426484374999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45941.426484374999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45941.426484374999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45941.426484374999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45941.426484374999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45941.426484374999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45941.426484374999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45941.426484374999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45941.426484374999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45941.426484374999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45941.426484374999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45941.426484374999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45941.426484374999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45941.426484374999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45941.426484374999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45941.426484374999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45941.426484374999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45941.426484374999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45941.426484374999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45941.426484374999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45941.426484374999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45941.426484374999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45941.426484374999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45941.426484374999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45941.426484374999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45941.426484374999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45941.426484374999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45941.426484374999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45941.426484374999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45941.426484374999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45941.426484374999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45941.426484374999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45941.426484374999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45941.426484374999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45941.426484374999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45941.426484374999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45941.426484374999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45941.426484374999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45941.426484374999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45941.426484374999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45941.426484374999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45941.426484374999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45941.426484374999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45941.426484374999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45941.426484374999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45941.426484374999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45941.426484374999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45941.426484374999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45941.426484374999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45941.426484374999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45941.426484374999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45941.426484374999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45941.426484374999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45941.426484374999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45941.426484374999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45941.426484374999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45941.426484374999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45941.426484374999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45941.426484374999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45941.426484374999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45941.426484374999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45941.426484374999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45941.426484374999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45941.426484374999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45941.426484374999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45941.426484374999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45941.426484374999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45941.426484374999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45941.426484374999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45941.426484374999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45941.426484374999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45941.426484374999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45941.426484374999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45941.426484374999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45941.426484374999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45941.426484374999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45941.426484374999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45941.426484374999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45941.426484374999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45941.426484374999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45941.426484374999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45941.426484374999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45941.426484374999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45941.426484374999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45941.426484374999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45941.426484374999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45941.426484374999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45941.426484374999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45941.426484374999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45941.426484374999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45941.426484374999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45941.426484374999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45941.426484374999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45941.426484374999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45941.426484374999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45941.426484374999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45941.426484374999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45941.426484374999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45941.426484374999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45941.426484374999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45941.426484374999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45941.426484374999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45941.426484374999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45941.426484374999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45941.426484374999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45941.426484374999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45941.426484374999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45941.426484374999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45941.426484374999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45941.426484374999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45941.426484374999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45941.426484374999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45941.426484374999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45941.426484374999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45941.426484374999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45941.426484374999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45941.426484374999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45941.426484374999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45941.426484374999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45941.426484374999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45941.426484374999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45941.426484374999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45941.426484374999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45941.426484374999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45941.426484374999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45941.426484374999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45941.426484374999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45941.426484374999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45941.426484374999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45941.426484374999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45941.426484374999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45941.426484374999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45941.426484374999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45941.426484374999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45941.426484374999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45941.426484374999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45941.426484374999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45941.426484374999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45941.426484374999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45941.426484374999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45941.426484374999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45941.426484374999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45941.426484374999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45941.426484374999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45941.426484374999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45941.426484374999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45941.426484374999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45941.426484374999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45941.426484374999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45941.426484374999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45941.426484374999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45941.426484374999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45941.426484374999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45941.426484374999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45941.426484374999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45941.426484374999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45941.426484374999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45941.426484374999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45941.426484374999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45941.426484374999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45941.426484374999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45941.426484374999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45941.426484374999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45941.426484374999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45941.426484374999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45941.426484374999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45941.426484374999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45941.426484374999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45941.426484374999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45941.426484374999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45941.426484374999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45941.426484374999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45941.426484374999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45941.426484374999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45941.426484374999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45941.426484374999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45941.426484374999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45941.426484374999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45941.426484374999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45941.426484374999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45941.426484374999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45941.426484374999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45941.426484374999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45941.426484374999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45941.426484374999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45941.426484374999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45941.426484374999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45941.426484374999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45941.426484374999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45941.426484374999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45941.426484374999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45941.426484374999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45941.426484374999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45941.426484374999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45941.426484374999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45941.426484374999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45941.426484374999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45941.426484374999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45941.426484374999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45941.426484374999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45941.426484374999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45941.426484374999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45941.426484374999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45941.426484374999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45941.426484374999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45941.426484374999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45941.426484374999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45941.426484374999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45941.426484374999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45941.426484374999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45941.426484374999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45941.426484374999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45941.426484374999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45941.426484374999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45941.426484374999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45941.426484374999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45941.426484374999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45941.426484374999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45941.426484374999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45941.426484374999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45941.426484374999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45941.426484374999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45941.426484374999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45941.426484374999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45941.426484374999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45941.426484374999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45941.426484374999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45941.426484374999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45941.426484374999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45941.426484374999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45941.426484374999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45941.426484374999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45941.426484374999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45941.426484374999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45941.426484374999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45941.426484374999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45941.426484374999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45941.426484374999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45941.426484374999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45941.426484374999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45941.426484374999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45941.426484374999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45941.426484374999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45941.426484374999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45941.426484374999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45941.426484374999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45941.426484374999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45941.426484374999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45941.426484374999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45941.426484374999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45941.426484374999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45941.426484374999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45941.426484374999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45941.426484374999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45941.426484374999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45941.426484374999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45941.426484374999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45941.426484374999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45941.426484374999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45941.426484374999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45941.426484374999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45941.426484374999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45941.426484374999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45941.426484374999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45941.426484374999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45941.426484374999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45941.426484374999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45941.426484374999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45941.426484374999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45941.426484374999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45941.426484374999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45941.426484374999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45941.426484374999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45941.426484374999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45941.426484374999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45941.426484374999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45941.426484374999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45941.426484374999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45941.426484374999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45941.426484374999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45941.426484374999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45941.426484374999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45941.426484374999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45941.426484374999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45941.426484374999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45941.426484374999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45941.426484374999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45941.426484374999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45941.426484374999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45941.426484374999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45941.426484374999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45941.426484374999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45941.426484374999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45941.426484374999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45941.426484374999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45941.426484374999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45941.426484374999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45941.426484374999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45941.426484374999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45941.426484374999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45941.426484374999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45941.426484374999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45941.426484374999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45941.426484374999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45941.426484374999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45941.426484374999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45941.426484374999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45941.426484374999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45941.426484374999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45941.426484374999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45941.426484374999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45941.426484374999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45941.426484374999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45941.426484374999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45941.426484374999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45941.426484374999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45941.426484374999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45941.426484374999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45941.426484374999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45941.426484374999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45941.426484374999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45941.426484374999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45941.426484374999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45941.426484374999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45941.426484374999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45941.426484374999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45941.426484374999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45941.426484374999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45941.426484374999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45941.426484374999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45941.426484374999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45941.426484374999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45941.426484374999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45941.426484374999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45941.426484374999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45941.426484374999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45941.426484374999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45941.426484374999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45941.426484374999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45941.426484374999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45941.426484374999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45941.426484374999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45941.426484374999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45941.426484374999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45941.426484374999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45941.426484374999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45941.426484374999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45941.426484374999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45941.426484374999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45941.426484374999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45941.426484374999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45941.426484374999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45941.426484374999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45941.426484374999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45941.426484374999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45941.426484374999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45941.426484374999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45941.426484374999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45941.426484374999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45941.426484374999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45941.426484374999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45941.426484374999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45941.426484374999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45941.426484374999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45941.426484374999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45941.426484374999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45941.426484374999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45941.426484374999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45941.426484374999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45941.426484374999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45941.426484374999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45941.426484374999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45941.426484374999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45941.426484374999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45941.426484374999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45941.426484374999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45941.426484374999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45941.426484374999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45941.426484374999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45941.426484374999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45941.426484374999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45941.426484374999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45941.426484374999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45941.426484374999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45941.426484374999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45941.426484374999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45941.426484374999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45941.426484374999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45941.426484374999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45941.426484374999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45941.426484374999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45941.426484374999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45941.426484374999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45941.426484374999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45941.426484374999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45941.426484374999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45941.426484374999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45941.426484374999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45941.426484374999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45941.426484374999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45941.426484374999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45941.426484374999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45941.426484374999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45941.426484374999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45941.426484374999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45941.426484374999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45941.426484374999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45941.426484374999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45941.426484374999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45941.426484374999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45941.426484374999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45941.426484374999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45941.426484374999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45941.426484374999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45941.426484374999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45941.426484374999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45941.426484374999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45941.426484374999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45941.426484374999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45941.426484374999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45941.426484374999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45941.426484374999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45941.426484374999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45941.426484374999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45941.426484374999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45941.426484374999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45941.426484374999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45941.426484374999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45941.426484374999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45941.426484374999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45941.426484374999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45941.426484374999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45941.426484374999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45941.426484374999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45941.426484374999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45941.426484374999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45941.426484374999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45941.426484374999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45941.426484374999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45941.426484374999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45941.426484374999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45941.426484374999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45941.426484374999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45941.426484374999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45941.426484374999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45941.426484374999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45941.426484374999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45941.426484374999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45941.426484374999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45941.426484374999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45941.426484374999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45941.426484374999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45941.426484374999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45941.426484374999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45941.426484374999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45941.426484374999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45941.426484374999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45941.426484374999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45941.426484374999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45941.426484374999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45941.426484374999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45941.426484374999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45941.426484374999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45941.426484374999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45941.426484374999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45941.426484374999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45941.426484374999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45941.426484374999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45941.426484374999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45941.426484374999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45941.426484374999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45941.426484374999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45941.426484374999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45941.426484374999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45941.426484374999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45941.426484374999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45941.426484374999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45941.426484374999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45941.426484374999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45941.426484374999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45941.426484374999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45941.426484374999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45941.426484374999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45941.426484374999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45941.426484374999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45941.426484374999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45941.426484374999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45941.426484374999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45941.426484374999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45941.426484374999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45941.426484374999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45941.426484374999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45941.426484374999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45941.426484374999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45941.426484374999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45941.426484374999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45941.426484374999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45941.426484374999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45941.426484374999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45941.426484374999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45941.426484374999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45941.426484374999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45941.426484374999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45941.426484374999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45941.426484374999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45941.426484374999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45941.426484374999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45941.426484374999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45941.426484374999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45941.426484374999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45941.426484374999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45941.426484374999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45941.426484374999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45941.426484374999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45941.426484374999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45941.426484374999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45941.426484374999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45941.426484374999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45941.426484374999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45941.426484374999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45941.426484374999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45941.426484374999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45941.426484374999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45941.426484374999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45941.426484374999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45941.426484374999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45941.426484374999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45941.426484374999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45941.426484374999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45941.426484374999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45941.426484374999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45941.426484374999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45941.426484374999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45941.426484374999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45941.426484374999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45941.426484374999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45941.426484374999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45941.426484374999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45941.426484374999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45941.426484374999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45941.426484374999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45941.426484374999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45941.426484374999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45941.426484374999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45941.426484374999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45941.426484374999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45941.426484374999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45941.426484374999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45941.426484374999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45941.426484374999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45941.426484374999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45941.426484374999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45941.426484374999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45941.426484374999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45941.426484374999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45941.426484374999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45941.426484374999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45941.426484374999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45941.426484374999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45941.426484374999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45941.426484374999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45941.426484374999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45941.426484374999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45941.426484374999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45941.426484374999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45941.426484374999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45941.426484374999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45941.426484374999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45941.426484374999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45941.426484374999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45941.426484374999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45941.426484374999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45941.426484374999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45941.426484374999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45941.426484374999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45941.426484374999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45941.426484374999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45941.426484374999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45941.426484374999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45941.426484374999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45941.426484374999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45941.426484374999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45941.426484374999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45941.426484374999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45941.426484374999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45941.426484374999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45941.426484374999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45941.426484374999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45941.426484374999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45941.426484374999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45941.426484374999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45941.426484374999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45941.426484374999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45941.426484374999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45941.426484374999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45941.426484374999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45941.426484374999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45941.426484374999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45941.426484374999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45941.426484374999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45941.426484374999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45941.426484374999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45941.426484374999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45941.426484374999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45941.426484374999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45941.426484374999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45941.426484374999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45941.426484374999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45941.426484374999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45941.426484374999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45941.426484374999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45941.426484374999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45941.426484374999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45941.426484374999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45941.426484374999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45941.426484374999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45941.426484374999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45941.426484374999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45941.426484374999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45941.426484374999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45941.426484374999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45941.426484374999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45941.426484374999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45941.426484374999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45941.426484374999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45941.426484374999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45941.426484374999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45941.426484374999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45941.426484374999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45941.426484374999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45941.426484374999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45941.426484374999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45941.426484374999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45941.426484374999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45941.426484374999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45941.426484374999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45941.426484374999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45941.426484374999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45941.426484374999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45941.426484374999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45941.426484374999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45941.426484374999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45941.426484374999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45941.426484374999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45941.426484374999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45941.426484374999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45941.426484374999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45941.426484374999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45941.426484374999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45941.426484374999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45941.426484374999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45941.426484374999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45941.426484374999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45941.426484374999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45941.426484374999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45941.426484374999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45941.426484374999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45941.426484374999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45941.426484374999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45941.426484374999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45941.426484374999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45941.426484374999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45941.426484374999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45941.426484374999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45941.426484374999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45941.426484374999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45941.426484374999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45941.426484374999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45941.426484374999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45941.426484374999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45941.426484374999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45941.426484374999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45941.426484374999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45941.426484374999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45941.426484374999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45941.426484374999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45941.426484374999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45941.426484374999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45941.426484374999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45941.426484374999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45941.426484374999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45941.426484374999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45941.426484374999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45941.426484374999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45941.426484374999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45941.426484374999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45941.426484374999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45941.426484374999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45941.426484374999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45941.426484374999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45941.426484374999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45941.426484374999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45941.426484374999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45941.426484374999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45941.426484374999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45941.426484374999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45941.426484374999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45941.426484374999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45941.426484374999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45941.426484374999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45941.426484374999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45941.426484374999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45941.426484374999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45941.426484374999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45941.426484374999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45941.426484374999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45941.426484374999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45941.426484374999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45941.426484374999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45941.426484374999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45941.426484374999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45941.426484374999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45941.426484374999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45941.426484374999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45941.426484374999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45941.426484374999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45941.426484374999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45941.426484374999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45941.426484374999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45941.426484374999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45941.426484374999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45941.426484374999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45941.426484374999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45941.426484374999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45941.426484374999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45941.426484374999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45941.426484374999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45941.426484374999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45941.426484374999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45941.426484374999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45941.426484374999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45941.426484374999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45941.426484374999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45941.426484374999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45941.426484374999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45941.426484374999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45941.426484374999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45941.426484374999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45941.426484374999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45941.426484374999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45941.426484374999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45941.426484374999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45941.426484374999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45941.426484374999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45941.426484374999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45941.426484374999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45941.426484374999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45941.426484374999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45941.426484374999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45941.426484374999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45941.426484374999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45941.426484374999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45941.426484374999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45941.426484374999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45941.426484374999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45941.426484374999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45941.426484374999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45941.426484374999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45941.426484374999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45941.426484374999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45941.426484374999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45941.426484374999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45941.426484374999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45941.426484374999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45941.426484374999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45941.426484374999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45941.426484374999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45941.426484374999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45941.426484374999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45941.426484374999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45941.426484374999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45941.426484374999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45941.426484374999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45941.426484374999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45941.426484374999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45941.426484374999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45941.426484374999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45941.426484374999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45941.426484374999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45941.426484374999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45941.426484374999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45941.426484374999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45941.426484374999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45941.426484374999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45941.426484374999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45941.426484374999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45941.426484374999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45941.426484374999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45941.426484374999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45941.426484374999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45941.426484374999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45941.426484374999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45941.426484374999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45941.426484374999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45941.426484374999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45941.426484374999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45941.426484374999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45941.426484374999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45941.426484374999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45941.426484374999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45941.426484374999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45941.426484374999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45941.426484374999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45941.426484374999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45941.426484374999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45941.426484374999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45941.426484374999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45941.426484374999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45941.426484374999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45941.426484374999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45941.426484374999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45941.426484374999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45941.426484374999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45941.426484374999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45941.426484374999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45941.426484374999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45941.426484374999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45941.426484374999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45941.426484374999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45941.426484374999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45941.426484374999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45941.426484374999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45941.426484374999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45941.426484374999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45941.426484374999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45941.426484374999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45941.426484374999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45941.426484374999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45941.426484374999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45941.426484374999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45941.426484374999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45941.426484374999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45941.426484374999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45941.426484374999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45941.426484374999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45941.426484374999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45941.426484374999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45941.426484374999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45941.426484374999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45941.426484374999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45941.426484374999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45941.426484374999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45941.426484374999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45941.426484374999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45941.426484374999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45941.426484374999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45941.426484374999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45941.426484374999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45941.426484374999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45941.426484374999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45941.426484374999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45941.426484374999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45941.426484374999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45941.426484374999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45941.426484374999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45941.426484374999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45941.426484374999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45941.426484374999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45941.426484374999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45941.426484374999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45941.426484374999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45941.426484374999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45941.426484374999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45941.426484374999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45941.426484374999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45941.426484374999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45941.426484374999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45941.426484374999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45941.426484374999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45941.426484374999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45941.426484374999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45941.426484374999</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237.94576678240264</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3">
        <v>45941.201597222222</v>
      </c>
      <c r="G3" s="132">
        <f ca="1">IFERROR(NOW()-F3,"")</f>
        <v>0.22488715277722804</v>
      </c>
      <c r="H3" s="131">
        <v>45941.195949074077</v>
      </c>
      <c r="I3" s="127" t="str">
        <f>IFERROR(VLOOKUP(D3,DB!A:F,6,0),"")</f>
        <v>SCECO</v>
      </c>
      <c r="J3" s="127" t="str">
        <f>IFERROR(VLOOKUP(D3,DB!A:G,7,0),"")</f>
        <v>Dead</v>
      </c>
      <c r="K3" s="133" t="s">
        <v>39063</v>
      </c>
      <c r="L3" s="129" t="str">
        <f>IFERROR(VLOOKUP(D3,DB!A:I,9,0),"")</f>
        <v>Latis</v>
      </c>
    </row>
    <row r="4" spans="1:16" ht="15" customHeight="1">
      <c r="A4" s="127" t="s">
        <v>39064</v>
      </c>
      <c r="B4" s="127" t="str">
        <f>IFERROR(VLOOKUP(D4,DB!A:K,11,0),"")</f>
        <v>R4</v>
      </c>
      <c r="C4" s="128">
        <v>1</v>
      </c>
      <c r="D4" s="99" t="s">
        <v>36672</v>
      </c>
      <c r="E4" s="104" t="s">
        <v>38964</v>
      </c>
      <c r="F4" s="131">
        <v>45941.396064814813</v>
      </c>
      <c r="G4" s="132">
        <f ca="1">IFERROR(NOW()-F4,"")</f>
        <v>3.0419560185691807E-2</v>
      </c>
      <c r="H4" s="131">
        <v>45941.308321759258</v>
      </c>
      <c r="I4" s="127" t="str">
        <f>IFERROR(VLOOKUP(D4,DB!A:F,6,0),"")</f>
        <v>Generator-SG</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45941.426484374999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45941.426484374999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45941.426484374999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45941.426484374999</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45941.426484374999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45941.426484374999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45941.426484374999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45941.426484374999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45941.426484374999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45941.426484374999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45941.426484374999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5"/>
      <c r="E16" s="130"/>
      <c r="F16" s="131"/>
      <c r="G16" s="132">
        <f ca="1">IFERROR(NOW()-F16,"")</f>
        <v>45941.426484374999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45941.426484374999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45941.426484374999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45941.426484374999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45941.426484374999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45941.426484374999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45941.426484374999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45941.426484374999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45941.426484374999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45941.426484374999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45941.426484374999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45941.426484374999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45941.426484374999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45941.426484374999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45941.426484374999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45941.426484374999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45941.426484374999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45941.426484374999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45941.426484374999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45941.426484374999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45941.426484374999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45941.426484374999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45941.426484374999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45941.426484374999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45941.426484374999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45941.426484374999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45941.426484374999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45941.426484374999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45941.426484374999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45941.426484374999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45941.426484374999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45941.426484374999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45941.426484374999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45941.426484374999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45941.426484374999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45941.426484374999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45941.426484374999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45941.426484374999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45941.426484374999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45941.426484374999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45941.426484374999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45941.426484374999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45941.426484374999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45941.426484374999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45941.426484374999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45941.426484374999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45941.426484374999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45941.426484374999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45941.426484374999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45941.426484374999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45941.426484374999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45941.426484374999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45941.426484374999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45941.426484374999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45941.426484374999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45941.426484374999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45941.426484374999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45941.426484374999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45941.426484374999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45941.426484374999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45941.426484374999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45941.426484374999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45941.426484374999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45941.426484374999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45941.426484374999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45941.426484374999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45941.426484374999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45941.426484374999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45941.426484374999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45941.426484374999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45941.426484374999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45941.426484374999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45941.426484374999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45941.426484374999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45941.426484374999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45941.426484374999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45941.426484374999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45941.426484374999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45941.426484374999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45941.426484374999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45941.426484374999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45941.426484374999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45941.426484374999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45941.426484374999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45941.426484374999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45941.426484374999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45941.426484374999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45941.426484374999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45941.426484374999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45941.426484374999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45941.426484374999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45941.426484374999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45941.426484374999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45941.426484374999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45941.426484374999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45941.426484374999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45941.426484374999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45941.426484374999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45941.426484374999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45941.426484374999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45941.426484374999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45941.426484374999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45941.426484374999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45941.426484374999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45941.426484374999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45941.426484374999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45941.426484374999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45941.426484374999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45941.426484374999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45941.426484374999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45941.426484374999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45941.426484374999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45941.426484374999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45941.426484374999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45941.426484374999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45941.426484374999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45941.426484374999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45941.426484374999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45941.426484374999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45941.426484374999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45941.426484374999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45941.426484374999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45941.426484374999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45941.426484374999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45941.426484374999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45941.426484374999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45941.426484374999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45941.426484374999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45941.426484374999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45941.426484374999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45941.426484374999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45941.426484374999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45941.426484374999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45941.426484374999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45941.426484374999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45941.426484374999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45941.426484374999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45941.426484374999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45941.426484374999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45941.426484374999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45941.426484374999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45941.426484374999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45941.426484374999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45941.426484374999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45941.426484374999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45941.426484374999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45941.426484374999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45941.426484374999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45941.426484374999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45941.426484374999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45941.426484374999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45941.426484374999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45941.426484374999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45941.426484374999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45941.426484374999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45941.426484374999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45941.426484374999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45941.426484374999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45941.426484374999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45941.426484374999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45941.426484374999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45941.426484374999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45941.426484374999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45941.426484374999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45941.426484374999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45941.426484374999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45941.426484374999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45941.426484374999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45941.426484374999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45941.426484374999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45941.426484374999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45941.426484374999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45941.426484374999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45941.426484374999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45941.426484374999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45941.426484374999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45941.426484374999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45941.426484374999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45941.426484374999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45941.426484374999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45941.426484374999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45941.426484374999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45941.426484374999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45941.426484374999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45941.426484374999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45941.426484374999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45941.426484374999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45941.426484374999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45941.426484374999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45941.426484374999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45941.426484374999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45941.426484374999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45941.426484374999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45941.426484374999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45941.426484374999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45941.426484374999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45941.426484374999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45941.426484374999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45941.426484374999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45941.426484374999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45941.426484374999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45941.426484374999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45941.426484374999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45941.426484374999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45941.426484374999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45941.426484374999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45941.426484374999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45941.426484374999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45941.426484374999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45941.426484374999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45941.426484374999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45941.426484374999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45941.426484374999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45941.426484374999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45941.426484374999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45941.426484374999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45941.426484374999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45941.426484374999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45941.426484374999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45941.426484374999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45941.426484374999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45941.426484374999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45941.426484374999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45941.426484374999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45941.426484374999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45941.426484374999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45941.426484374999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45941.426484374999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45941.426484374999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45941.426484374999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45941.426484374999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45941.426484374999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45941.426484374999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45941.426484374999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45941.426484374999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45941.426484374999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45941.426484374999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45941.426484374999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45941.426484374999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45941.426484374999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45941.426484374999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45941.426484374999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45941.426484374999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45941.426484374999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45941.426484374999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45941.426484374999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45941.426484374999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45941.426484374999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45941.426484374999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45941.426484374999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45941.426484374999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45941.426484374999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45941.426484374999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45941.426484374999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45941.426484374999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45941.426484374999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45941.426484374999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45941.426484374999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45941.426484374999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45941.426484374999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45941.426484374999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45941.426484374999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45941.426484374999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45941.426484374999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45941.426484374999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45941.426484374999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45941.426484374999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45941.426484374999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45941.426484374999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45941.426484374999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45941.426484374999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45941.426484374999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45941.426484374999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45941.426484374999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45941.426484374999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45941.426484374999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45941.426484374999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45941.426484374999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45941.426484374999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45941.426484374999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45941.426484374999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45941.426484374999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45941.426484374999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45941.426484374999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45941.426484374999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45941.426484374999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45941.426484374999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45941.426484374999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45941.426484374999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45941.426484374999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45941.426484374999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45941.426484374999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45941.426484374999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45941.426484374999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45941.426484374999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45941.426484374999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45941.426484374999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45941.426484374999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45941.426484374999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45941.426484374999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45941.426484374999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45941.426484374999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45941.426484374999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45941.426484374999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45941.426484374999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45941.426484374999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45941.426484374999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45941.426484374999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45941.426484374999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45941.426484374999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45941.426484374999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45941.426484374999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45941.426484374999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45941.426484374999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45941.426484374999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45941.426484374999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45941.426484374999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45941.426484374999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45941.426484374999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45941.426484374999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45941.426484374999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45941.426484374999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45941.426484374999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45941.426484374999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45941.426484374999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45941.426484374999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45941.426484374999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45941.426484374999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45941.426484374999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45941.426484374999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45941.426484374999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45941.426484374999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45941.426484374999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45941.426484374999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45941.426484374999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45941.426484374999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45941.426484374999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45941.426484374999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45941.426484374999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45941.426484374999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45941.426484374999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45941.426484374999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45941.426484374999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45941.426484374999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45941.426484374999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45941.426484374999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45941.426484374999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45941.426484374999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45941.426484374999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45941.426484374999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45941.426484374999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45941.426484374999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45941.426484374999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45941.426484374999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45941.426484374999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45941.426484374999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45941.426484374999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45941.426484374999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45941.426484374999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45941.426484374999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45941.426484374999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45941.426484374999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45941.426484374999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45941.426484374999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45941.426484374999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45941.426484374999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45941.426484374999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45941.426484374999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45941.426484374999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45941.426484374999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45941.426484374999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45941.426484374999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45941.426484374999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45941.426484374999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45941.426484374999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45941.426484374999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45941.426484374999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45941.426484374999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45941.426484374999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45941.426484374999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45941.426484374999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45941.426484374999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45941.426484374999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45941.426484374999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45941.426484374999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45941.426484374999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45941.426484374999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45941.426484374999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45941.426484374999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45941.426484374999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45941.426484374999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45941.426484374999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45941.426484374999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45941.426484374999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45941.426484374999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45941.426484374999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45941.426484374999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45941.426484374999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45941.426484374999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45941.426484374999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45941.426484374999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45941.426484374999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45941.426484374999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45941.426484374999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45941.426484374999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45941.426484374999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45941.426484374999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45941.426484374999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45941.426484374999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45941.426484374999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45941.426484374999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45941.426484374999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45941.426484374999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45941.426484374999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45941.426484374999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45941.426484374999</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45941.426484374999</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58">
        <f ca="1">IFERROR(NOW()-F2,"")</f>
        <v>49.594424189810525</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58">
        <f t="shared" ref="G3" ca="1" si="0">IFERROR(NOW()-F3,"")</f>
        <v>15.237607060182199</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 ca="1" si="1">IFERROR(NOW()-F4,"")</f>
        <v>6.5049189812270924E-2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34148</v>
      </c>
      <c r="E5" s="37" t="s">
        <v>38964</v>
      </c>
      <c r="F5" s="38">
        <v>45941.373749999999</v>
      </c>
      <c r="G5" s="39">
        <f t="shared" ref="G5:G35" ca="1" si="2">IFERROR(NOW()-F5,"")</f>
        <v>5.2734375E-2</v>
      </c>
      <c r="H5" s="38">
        <v>45941.364722222221</v>
      </c>
      <c r="I5" s="37" t="str">
        <f>IFERROR(VLOOKUP(D5,DB!A:F,6,0),"")</f>
        <v>SCECO</v>
      </c>
      <c r="J5" s="37" t="str">
        <f>IFERROR(VLOOKUP(D5,DB!A:G,7,0),"")</f>
        <v>Vandalized</v>
      </c>
      <c r="K5" s="37" t="s">
        <v>39073</v>
      </c>
      <c r="L5" s="37" t="str">
        <f>IFERROR(VLOOKUP(D5,DB!A:I,9,0),"")</f>
        <v>Latis</v>
      </c>
    </row>
    <row r="6" spans="1:13" ht="15">
      <c r="A6" s="37"/>
      <c r="B6" s="37" t="str">
        <f>IFERROR(VLOOKUP(D6,DB!A:K,11,0),"")</f>
        <v/>
      </c>
      <c r="C6" s="37"/>
      <c r="D6" s="126"/>
      <c r="E6" s="37"/>
      <c r="F6" s="38"/>
      <c r="G6" s="39">
        <f t="shared" ca="1" si="2"/>
        <v>45941.426484374999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2"/>
        <v>45941.426484374999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45941.426484374999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45941.426484374999</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2"/>
        <v>45941.426484374999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2"/>
        <v>45941.426484374999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45941.426484374999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45941.426484374999</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45941.426484374999</v>
      </c>
      <c r="H14" s="38"/>
      <c r="I14" s="37" t="str">
        <f>IFERROR(VLOOKUP(D14,DB!A:F,6,0),"")</f>
        <v/>
      </c>
      <c r="J14" s="37" t="str">
        <f>IFERROR(VLOOKUP(D14,DB!A:G,7,0),"")</f>
        <v/>
      </c>
      <c r="K14" s="37"/>
      <c r="L14" s="37" t="str">
        <f>IFERROR(VLOOKUP(D14,DB!A:I,9,0),"")</f>
        <v/>
      </c>
    </row>
    <row r="15" spans="1:13" ht="15">
      <c r="A15" s="84"/>
      <c r="B15" s="84" t="str">
        <f>IFERROR(VLOOKUP(D15,DB!A:K,11,0),"")</f>
        <v/>
      </c>
      <c r="C15" s="84"/>
      <c r="D15" s="164"/>
      <c r="E15" s="84"/>
      <c r="F15" s="123"/>
      <c r="G15" s="124">
        <f t="shared" ca="1" si="2"/>
        <v>45941.426484374999</v>
      </c>
      <c r="H15" s="123"/>
      <c r="I15" s="84" t="str">
        <f>IFERROR(VLOOKUP(D15,DB!A:F,6,0),"")</f>
        <v/>
      </c>
      <c r="J15" s="84" t="str">
        <f>IFERROR(VLOOKUP(D15,DB!A:G,7,0),"")</f>
        <v/>
      </c>
      <c r="K15" s="84"/>
      <c r="L15" s="84" t="str">
        <f>IFERROR(VLOOKUP(D15,DB!A:I,9,0),"")</f>
        <v/>
      </c>
    </row>
    <row r="16" spans="1:13" ht="15">
      <c r="A16" s="37"/>
      <c r="B16" s="37" t="str">
        <f>IFERROR(VLOOKUP(D16,DB!A:K,11,0),"")</f>
        <v/>
      </c>
      <c r="C16" s="37"/>
      <c r="D16" s="126"/>
      <c r="E16" s="37"/>
      <c r="F16" s="38"/>
      <c r="G16" s="39">
        <f t="shared" ca="1" si="2"/>
        <v>45941.426484374999</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45941.426484374999</v>
      </c>
      <c r="H17" s="38"/>
      <c r="I17" s="37" t="str">
        <f>IFERROR(VLOOKUP(D17,DB!A:F,6,0),"")</f>
        <v/>
      </c>
      <c r="J17" s="37" t="str">
        <f>IFERROR(VLOOKUP(D17,DB!A:G,7,0),"")</f>
        <v/>
      </c>
      <c r="K17" s="37"/>
      <c r="L17" s="37" t="str">
        <f>IFERROR(VLOOKUP(D17,DB!A:I,9,0),"")</f>
        <v/>
      </c>
    </row>
    <row r="18" spans="1:12" ht="15">
      <c r="A18" s="37"/>
      <c r="B18" s="37" t="str">
        <f>IFERROR(VLOOKUP(D18,DB!A:K,11,0),"")</f>
        <v/>
      </c>
      <c r="C18" s="37"/>
      <c r="D18" s="126"/>
      <c r="E18" s="37"/>
      <c r="F18" s="38"/>
      <c r="G18" s="39">
        <f t="shared" ca="1" si="2"/>
        <v>45941.426484374999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45941.426484374999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45941.426484374999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45941.426484374999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45941.426484374999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45941.426484374999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45941.426484374999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45941.426484374999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45941.426484374999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45941.426484374999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45941.426484374999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45941.426484374999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45941.426484374999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45941.426484374999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45941.426484374999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45941.426484374999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45941.426484374999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45941.426484374999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45941.426484374999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45941.426484374999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45941.426484374999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45941.426484374999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45941.426484374999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45941.426484374999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45941.426484374999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45941.426484374999</v>
      </c>
      <c r="H43" s="38"/>
      <c r="I43" s="37" t="str">
        <f>IFERROR(VLOOKUP(D43,DB!A:F,6,0),"")</f>
        <v/>
      </c>
      <c r="J43" s="37" t="str">
        <f>IFERROR(VLOOKUP(D43,DB!A:G,7,0),"")</f>
        <v/>
      </c>
      <c r="K43" s="37"/>
      <c r="L43" s="37" t="str">
        <f>IFERROR(VLOOKUP(D43,DB!A:I,9,0),"")</f>
        <v/>
      </c>
    </row>
    <row r="44" spans="1:12" ht="15">
      <c r="A44" s="84"/>
      <c r="B44" s="84" t="str">
        <f>IFERROR(VLOOKUP(D44,DB!A:K,11,0),"")</f>
        <v/>
      </c>
      <c r="C44" s="84"/>
      <c r="D44" s="84"/>
      <c r="E44" s="84"/>
      <c r="F44" s="123"/>
      <c r="G44" s="124">
        <f t="shared" ca="1" si="3"/>
        <v>45941.426484374999</v>
      </c>
      <c r="H44" s="123"/>
      <c r="I44" s="84" t="str">
        <f>IFERROR(VLOOKUP(D44,DB!A:F,6,0),"")</f>
        <v/>
      </c>
      <c r="J44" s="84" t="str">
        <f>IFERROR(VLOOKUP(D44,DB!A:G,7,0),"")</f>
        <v/>
      </c>
      <c r="K44" s="84"/>
      <c r="L44" s="84" t="str">
        <f>IFERROR(VLOOKUP(D44,DB!A:I,9,0),"")</f>
        <v/>
      </c>
    </row>
    <row r="45" spans="1:12" ht="15">
      <c r="A45" s="37"/>
      <c r="B45" s="37" t="str">
        <f>IFERROR(VLOOKUP(D45,DB!A:K,11,0),"")</f>
        <v/>
      </c>
      <c r="C45" s="37"/>
      <c r="D45" s="37"/>
      <c r="E45" s="37"/>
      <c r="F45" s="38"/>
      <c r="G45" s="39">
        <f t="shared" ca="1" si="3"/>
        <v>45941.426484374999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45941.426484374999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45941.426484374999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45941.426484374999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45941.426484374999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45941.426484374999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45941.426484374999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45941.426484374999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45941.426484374999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45941.426484374999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45941.426484374999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45941.426484374999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45941.426484374999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45941.426484374999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45941.426484374999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45941.426484374999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45941.426484374999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45941.426484374999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45941.426484374999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45941.426484374999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45941.426484374999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45941.426484374999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45941.426484374999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45941.426484374999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45941.426484374999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45941.426484374999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45941.426484374999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45941.426484374999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45941.426484374999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45941.426484374999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45941.426484374999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45941.426484374999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45941.426484374999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45941.426484374999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45941.426484374999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45941.426484374999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45941.426484374999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45941.426484374999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45941.426484374999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45941.426484374999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45941.426484374999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45941.426484374999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45941.426484374999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45941.426484374999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45941.426484374999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45941.426484374999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45941.426484374999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45941.426484374999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45941.426484374999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45941.426484374999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45941.426484374999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45941.426484374999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45941.426484374999</v>
      </c>
      <c r="H97" s="38"/>
      <c r="I97" s="37" t="str">
        <f>IFERROR(VLOOKUP(D97,DB!A:F,6,0),"")</f>
        <v/>
      </c>
      <c r="J97" s="37" t="str">
        <f>IFERROR(VLOOKUP(D97,DB!A:G,7,0),"")</f>
        <v/>
      </c>
      <c r="K97" s="37"/>
      <c r="L97" s="37" t="str">
        <f>IFERROR(VLOOKUP(D97,DB!A:I,9,0),"")</f>
        <v/>
      </c>
    </row>
    <row r="98" spans="1:12" ht="15">
      <c r="A98" s="84"/>
      <c r="B98" s="84" t="str">
        <f>IFERROR(VLOOKUP(D98,DB!A:K,11,0),"")</f>
        <v/>
      </c>
      <c r="C98" s="84"/>
      <c r="D98" s="84"/>
      <c r="E98" s="84"/>
      <c r="F98" s="123"/>
      <c r="G98" s="124">
        <f t="shared" ca="1" si="4"/>
        <v>45941.426484374999</v>
      </c>
      <c r="H98" s="123"/>
      <c r="I98" s="84" t="str">
        <f>IFERROR(VLOOKUP(D98,DB!A:F,6,0),"")</f>
        <v/>
      </c>
      <c r="J98" s="84" t="str">
        <f>IFERROR(VLOOKUP(D98,DB!A:G,7,0),"")</f>
        <v/>
      </c>
      <c r="K98" s="84"/>
      <c r="L98" s="84"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1"/>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14.653637152776355</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1.8974218750008731</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7.5455121527775191</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45941.023958333331</v>
      </c>
      <c r="G5" s="151">
        <f ca="1">IFERROR(NOW()-F5,"-")</f>
        <v>0.40252604166744277</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39082</v>
      </c>
      <c r="B6" s="148" t="str">
        <f>IFERROR(VLOOKUP(D6,DB!A:K,11,0),"")</f>
        <v>R6</v>
      </c>
      <c r="C6" s="148">
        <v>4</v>
      </c>
      <c r="D6" s="148" t="s">
        <v>34816</v>
      </c>
      <c r="E6" s="148" t="s">
        <v>38964</v>
      </c>
      <c r="F6" s="150">
        <v>45941.422175925924</v>
      </c>
      <c r="G6" s="151">
        <f ca="1">IFERROR(NOW()-F6,"-")</f>
        <v>4.3084490753244609E-3</v>
      </c>
      <c r="H6" s="152">
        <v>45941.314340277779</v>
      </c>
      <c r="I6" s="148" t="str">
        <f>IFERROR(VLOOKUP(D6,DB!A:F,6,0),"")</f>
        <v>SCECO</v>
      </c>
      <c r="J6" s="148" t="str">
        <f>IFERROR(VLOOKUP(D6,DB!A:G,7,0),"")</f>
        <v>Vandalized</v>
      </c>
      <c r="K6" s="148" t="s">
        <v>39083</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39084</v>
      </c>
      <c r="B7" s="109" t="str">
        <f>IFERROR(VLOOKUP(D7,DB!A:K,11,0),"")</f>
        <v>R6</v>
      </c>
      <c r="C7" s="111">
        <v>1</v>
      </c>
      <c r="D7" s="109" t="s">
        <v>33511</v>
      </c>
      <c r="E7" s="156" t="s">
        <v>38964</v>
      </c>
      <c r="F7" s="113">
        <v>45941.367303240739</v>
      </c>
      <c r="G7" s="81">
        <f ca="1">IFERROR(NOW()-F7,"-")</f>
        <v>5.9181134260143153E-2</v>
      </c>
      <c r="H7" s="113">
        <v>45941.355104166665</v>
      </c>
      <c r="I7" s="109" t="str">
        <f>IFERROR(VLOOKUP(D7,DB!A:F,6,0),"")</f>
        <v>SCECO</v>
      </c>
      <c r="J7" s="108" t="str">
        <f>IFERROR(VLOOKUP(D7,DB!A:G,7,0),"")</f>
        <v>Dead</v>
      </c>
      <c r="K7" s="114" t="s">
        <v>39085</v>
      </c>
      <c r="L7" s="115" t="str">
        <f>IFERROR(VLOOKUP(D7,DB!A:I,9,0),"")</f>
        <v>Latis</v>
      </c>
    </row>
    <row r="8" spans="1:16383" ht="31.5" customHeight="1">
      <c r="A8" s="110" t="s">
        <v>39086</v>
      </c>
      <c r="B8" s="109" t="str">
        <f>IFERROR(VLOOKUP(D8,DB!A:K,11,0),"")</f>
        <v>R6</v>
      </c>
      <c r="C8" s="111">
        <v>1</v>
      </c>
      <c r="D8" s="109" t="s">
        <v>33899</v>
      </c>
      <c r="E8" s="156" t="s">
        <v>38964</v>
      </c>
      <c r="F8" s="113"/>
      <c r="G8" s="81">
        <f ca="1">IFERROR(NOW()-F8,"-")</f>
        <v>45941.426484374999</v>
      </c>
      <c r="H8" s="113">
        <v>45941.355104166665</v>
      </c>
      <c r="I8" s="109" t="str">
        <f>IFERROR(VLOOKUP(D8,DB!A:F,6,0),"")</f>
        <v>SCECO</v>
      </c>
      <c r="J8" s="108" t="str">
        <f>IFERROR(VLOOKUP(D8,DB!A:G,7,0),"")</f>
        <v>Dead+No BB Design</v>
      </c>
      <c r="K8" s="114"/>
      <c r="L8" s="115" t="str">
        <f>IFERROR(VLOOKUP(D8,DB!A:I,9,0),"")</f>
        <v>Latis</v>
      </c>
    </row>
    <row r="9" spans="1:16383" ht="31.5" customHeight="1">
      <c r="A9" s="110"/>
      <c r="B9" s="109" t="str">
        <f>IFERROR(VLOOKUP(D9,DB!A:K,11,0),"")</f>
        <v/>
      </c>
      <c r="C9" s="111"/>
      <c r="D9" s="161"/>
      <c r="E9" s="112"/>
      <c r="F9" s="113"/>
      <c r="G9" s="81">
        <f ca="1">IFERROR(NOW()-F9,"-")</f>
        <v>45941.426484374999</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45941.426484374999</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45941.426484374999</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45941.426484374999</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45941.426484374999</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45941.426484374999</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45941.426484374999</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45941.426484374999</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45941.426484374999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45941.426484374999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45941.426484374999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45941.426484374999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45941.426484374999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45941.426484374999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45941.426484374999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45941.426484374999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45941.426484374999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45941.426484374999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45941.426484374999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45941.426484374999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45941.426484374999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45941.426484374999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45941.426484374999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45941.426484374999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45941.426484374999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45941.426484374999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45941.426484374999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45941.426484374999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45941.426484374999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45941.426484374999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45941.426484374999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45941.426484374999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45941.426484374999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45941.426484374999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45941.426484374999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45941.426484374999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45941.426484374999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45941.426484374999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45941.426484374999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45941.426484374999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45941.426484374999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45941.426484374999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45941.426484374999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45941.426484374999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45941.426484374999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45941.426484374999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45941.426484374999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45941.426484374999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45941.426484374999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45941.426484374999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45941.426484374999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45941.426484374999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45941.426484374999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45941.426484374999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45941.426484374999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45941.426484374999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45941.426484374999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45941.426484374999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45941.426484374999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45941.426484374999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45941.426484374999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45941.426484374999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45941.426484374999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45941.426484374999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45941.426484374999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45941.426484374999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45941.426484374999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45941.426484374999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45941.426484374999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45941.426484374999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45941.426484374999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45941.426484374999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45941.426484374999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45941.426484374999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45941.426484374999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45941.426484374999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45941.426484374999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45941.426484374999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45941.426484374999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45941.426484374999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45941.426484374999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45941.426484374999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45941.426484374999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45941.426484374999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45941.426484374999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45941.426484374999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45941.426484374999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45941.426484374999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45941.426484374999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45941.426484374999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45941.426484374999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45941.426484374999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45941.426484374999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45941.426484374999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45941.426484374999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45941.426484374999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45941.426484374999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45941.426484374999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45941.426484374999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45941.426484374999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45941.426484374999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45941.426484374999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45941.426484374999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45941.426484374999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45941.426484374999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45941.426484374999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45941.426484374999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45941.426484374999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45941.426484374999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45941.426484374999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45941.426484374999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45941.426484374999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45941.426484374999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45941.426484374999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45941.426484374999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45941.426484374999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45941.426484374999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45941.426484374999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45941.426484374999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45941.426484374999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45941.426484374999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45941.426484374999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45941.426484374999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45941.426484374999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45941.426484374999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45941.426484374999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45941.426484374999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45941.426484374999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45941.426484374999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45941.426484374999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45941.426484374999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45941.426484374999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45941.426484374999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45941.426484374999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45941.426484374999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45941.426484374999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45941.426484374999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45941.426484374999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45941.426484374999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45941.426484374999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45941.426484374999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45941.426484374999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45941.426484374999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45941.426484374999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45941.426484374999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45941.426484374999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45941.426484374999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45941.426484374999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45941.426484374999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45941.426484374999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45941.426484374999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45941.426484374999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45941.426484374999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45941.426484374999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45941.426484374999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45941.426484374999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45941.426484374999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45941.426484374999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45941.426484374999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45941.426484374999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45941.426484374999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45941.426484374999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45941.426484374999</v>
      </c>
      <c r="H171" s="113"/>
      <c r="I171" s="109" t="str">
        <f>IFERROR(VLOOKUP(D171,DB!A:F,6,0),"")</f>
        <v/>
      </c>
      <c r="J171" s="108" t="str">
        <f>IFERROR(VLOOKUP(D171,DB!A:G,7,0),"")</f>
        <v/>
      </c>
      <c r="K171" s="114"/>
      <c r="L171" s="115" t="str">
        <f>IFERROR(VLOOKUP(D171,DB!A:I,9,0),"")</f>
        <v/>
      </c>
    </row>
  </sheetData>
  <dataValidations count="2">
    <dataValidation allowBlank="1" showInputMessage="1" showErrorMessage="1" sqref="E1" xr:uid="{380493DB-286A-4683-AF55-C78F04945A49}"/>
    <dataValidation type="list" allowBlank="1" showInputMessage="1" showErrorMessage="1" sqref="E3 E5:E1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2025-10-11T07:16:09Z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